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DEPO17\post\ИСПОЛНЕНИЕ БЮДЖЕТА\Исполнение бюджета в 2025 году\Исполнение бюджета за 2025 год\Материалы к годовому отчету об исполнении бюджета за 2025\"/>
    </mc:Choice>
  </mc:AlternateContent>
  <bookViews>
    <workbookView xWindow="0" yWindow="0" windowWidth="19200" windowHeight="11160"/>
  </bookViews>
  <sheets>
    <sheet name="Лист1" sheetId="2" r:id="rId1"/>
  </sheets>
  <definedNames>
    <definedName name="_xlnm.Print_Area" localSheetId="0">Лист1!$A$1:$G$54</definedName>
  </definedNames>
  <calcPr calcId="162913"/>
</workbook>
</file>

<file path=xl/calcChain.xml><?xml version="1.0" encoding="utf-8"?>
<calcChain xmlns="http://schemas.openxmlformats.org/spreadsheetml/2006/main">
  <c r="G57" i="2" l="1"/>
  <c r="D48" i="2"/>
  <c r="E48" i="2"/>
  <c r="F48" i="2"/>
  <c r="D5" i="2"/>
  <c r="D13" i="2"/>
  <c r="D15" i="2"/>
  <c r="D17" i="2"/>
  <c r="D23" i="2"/>
  <c r="D28" i="2"/>
  <c r="D30" i="2"/>
  <c r="D36" i="2"/>
  <c r="D39" i="2"/>
  <c r="D44" i="2"/>
  <c r="D50" i="2"/>
  <c r="C5" i="2"/>
  <c r="C44" i="2"/>
  <c r="C50" i="2"/>
  <c r="C48" i="2"/>
  <c r="C13" i="2"/>
  <c r="C15" i="2"/>
  <c r="C17" i="2"/>
  <c r="C23" i="2"/>
  <c r="C28" i="2"/>
  <c r="C30" i="2"/>
  <c r="C36" i="2"/>
  <c r="C39" i="2"/>
  <c r="C54" i="2" l="1"/>
  <c r="C57" i="2" s="1"/>
  <c r="G25" i="2"/>
  <c r="E50" i="2" l="1"/>
  <c r="F50" i="2"/>
  <c r="E13" i="2" l="1"/>
  <c r="F13" i="2"/>
  <c r="E15" i="2"/>
  <c r="F15" i="2"/>
  <c r="E17" i="2"/>
  <c r="F17" i="2"/>
  <c r="E23" i="2"/>
  <c r="F23" i="2"/>
  <c r="E28" i="2"/>
  <c r="F28" i="2"/>
  <c r="E30" i="2"/>
  <c r="F30" i="2"/>
  <c r="E36" i="2"/>
  <c r="F36" i="2"/>
  <c r="E39" i="2"/>
  <c r="F39" i="2"/>
  <c r="E44" i="2"/>
  <c r="F44" i="2"/>
  <c r="G6" i="2"/>
  <c r="G7" i="2"/>
  <c r="G8" i="2"/>
  <c r="G9" i="2"/>
  <c r="G10" i="2"/>
  <c r="G11" i="2"/>
  <c r="G12" i="2"/>
  <c r="G14" i="2"/>
  <c r="G16" i="2"/>
  <c r="G18" i="2"/>
  <c r="G19" i="2"/>
  <c r="G20" i="2"/>
  <c r="G21" i="2"/>
  <c r="G22" i="2"/>
  <c r="G24" i="2"/>
  <c r="G26" i="2"/>
  <c r="G27" i="2"/>
  <c r="G29" i="2"/>
  <c r="G31" i="2"/>
  <c r="G32" i="2"/>
  <c r="G33" i="2"/>
  <c r="G34" i="2"/>
  <c r="G35" i="2"/>
  <c r="G37" i="2"/>
  <c r="G38" i="2"/>
  <c r="G40" i="2"/>
  <c r="G41" i="2"/>
  <c r="G42" i="2"/>
  <c r="G43" i="2"/>
  <c r="G45" i="2"/>
  <c r="G46" i="2"/>
  <c r="G47" i="2"/>
  <c r="G49" i="2"/>
  <c r="G51" i="2"/>
  <c r="G52" i="2"/>
  <c r="E5" i="2"/>
  <c r="F5" i="2"/>
  <c r="G48" i="2"/>
  <c r="F54" i="2" l="1"/>
  <c r="G13" i="2"/>
  <c r="G5" i="2"/>
  <c r="G28" i="2"/>
  <c r="G44" i="2"/>
  <c r="G36" i="2"/>
  <c r="G15" i="2"/>
  <c r="G39" i="2"/>
  <c r="G30" i="2"/>
  <c r="G23" i="2"/>
  <c r="G17" i="2"/>
  <c r="E54" i="2"/>
  <c r="G53" i="2" l="1"/>
  <c r="G50" i="2"/>
  <c r="D54" i="2"/>
  <c r="G54" i="2" s="1"/>
</calcChain>
</file>

<file path=xl/sharedStrings.xml><?xml version="1.0" encoding="utf-8"?>
<sst xmlns="http://schemas.openxmlformats.org/spreadsheetml/2006/main" count="108" uniqueCount="108">
  <si>
    <t>Наименование показателя</t>
  </si>
  <si>
    <t>0100</t>
  </si>
  <si>
    <t>0103</t>
  </si>
  <si>
    <t>0104</t>
  </si>
  <si>
    <t>0106</t>
  </si>
  <si>
    <t>0111</t>
  </si>
  <si>
    <t>0113</t>
  </si>
  <si>
    <t>0200</t>
  </si>
  <si>
    <t>0203</t>
  </si>
  <si>
    <t>0300</t>
  </si>
  <si>
    <t xml:space="preserve">    НАЦИОНАЛЬНАЯ ЭКОНОМИКА</t>
  </si>
  <si>
    <t>0400</t>
  </si>
  <si>
    <t>0405</t>
  </si>
  <si>
    <t>0408</t>
  </si>
  <si>
    <t>0409</t>
  </si>
  <si>
    <t>0412</t>
  </si>
  <si>
    <t xml:space="preserve">    ЖИЛИЩНО-КОММУНАЛЬНОЕ ХОЗЯЙСТВО</t>
  </si>
  <si>
    <t>0500</t>
  </si>
  <si>
    <t>0501</t>
  </si>
  <si>
    <t>0502</t>
  </si>
  <si>
    <t>0700</t>
  </si>
  <si>
    <t>0701</t>
  </si>
  <si>
    <t>0702</t>
  </si>
  <si>
    <t>0707</t>
  </si>
  <si>
    <t>0709</t>
  </si>
  <si>
    <t xml:space="preserve">    КУЛЬТУРА, КИНЕМАТОГРАФИЯ</t>
  </si>
  <si>
    <t>0800</t>
  </si>
  <si>
    <t>0801</t>
  </si>
  <si>
    <t>0804</t>
  </si>
  <si>
    <t xml:space="preserve">    СОЦИАЛЬНАЯ ПОЛИТИКА</t>
  </si>
  <si>
    <t>1000</t>
  </si>
  <si>
    <t>1001</t>
  </si>
  <si>
    <t>1003</t>
  </si>
  <si>
    <t>1004</t>
  </si>
  <si>
    <t>1006</t>
  </si>
  <si>
    <t>1100</t>
  </si>
  <si>
    <t>1102</t>
  </si>
  <si>
    <t xml:space="preserve">    Обслуживание государственного и муниципального  долга</t>
  </si>
  <si>
    <t>1300</t>
  </si>
  <si>
    <t>1301</t>
  </si>
  <si>
    <t xml:space="preserve">    Межбюджетные трансферты бюджетам субъектов Российской Федерации и муниципальных образований</t>
  </si>
  <si>
    <t>1400</t>
  </si>
  <si>
    <t>1401</t>
  </si>
  <si>
    <t>1402</t>
  </si>
  <si>
    <t>ВСЕГО РАСХОДОВ:</t>
  </si>
  <si>
    <t>0406</t>
  </si>
  <si>
    <t>1403</t>
  </si>
  <si>
    <t xml:space="preserve">      Прочие межбюджетные трансферты общего характера</t>
  </si>
  <si>
    <t>0703</t>
  </si>
  <si>
    <t>Судебная система</t>
  </si>
  <si>
    <t>0105</t>
  </si>
  <si>
    <t>1101</t>
  </si>
  <si>
    <t>0503</t>
  </si>
  <si>
    <t>0505</t>
  </si>
  <si>
    <t>(в рублях)</t>
  </si>
  <si>
    <t>РзПр</t>
  </si>
  <si>
    <t>1103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</si>
  <si>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</si>
  <si>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</si>
  <si>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</si>
  <si>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</si>
  <si>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</si>
  <si>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0107</t>
  </si>
  <si>
    <t>Резервные фонды</t>
  </si>
  <si>
    <t>Другие общегосударственные вопросы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</si>
  <si>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</si>
  <si>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</si>
  <si>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</si>
  <si>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</si>
  <si>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Сельское хозяйство и рыболовство</t>
  </si>
  <si>
    <t>Водное хозяйство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</si>
  <si>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</si>
  <si>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</si>
  <si>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</si>
  <si>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</si>
  <si>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</si>
  <si>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</si>
  <si>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</si>
  <si>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</si>
  <si>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</si>
  <si>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</si>
  <si>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</si>
  <si>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</si>
  <si>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</si>
  <si>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</si>
  <si>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</si>
  <si>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</si>
  <si>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</si>
  <si>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</si>
  <si>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</si>
  <si>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</si>
  <si>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</si>
  <si>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</si>
  <si>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</si>
  <si>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</t>
  </si>
  <si>
    <t>Массовый спорт</t>
  </si>
  <si>
    <t>Спорт высших достижений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</si>
  <si>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</si>
  <si>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</si>
  <si>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</si>
  <si>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НАЦИОНАЛЬНАЯ ОБОРОНА</t>
  </si>
  <si>
    <t xml:space="preserve">    ФИЗИЧЕСКАЯ КУЛЬТУРА И СПОРТ</t>
  </si>
  <si>
    <t>Сведения о внесенных в течение 2025 года изменениях, внесенных в решение Дятьковского районного Совета народных депутатов "О бюджете Дятьковского муниципального района Брянской области  на 2025 год и на плановый период 2026 и 2027 годов", в части расходов на 2025 год</t>
  </si>
  <si>
    <t>Бюджетные асигнования, утвержденные решением о бюджете от 17   декабря 2024 г. № 7-27 (первоначальный)</t>
  </si>
  <si>
    <t>Сумма на 2025 год
(с учетом изменений)</t>
  </si>
  <si>
    <t>Решение от 17   декабря 2024 г. № 7-27  в ред.решения от 25.03.2025 № 7-43</t>
  </si>
  <si>
    <t xml:space="preserve">Решение от 17   декабря 2024 г. № 7-27  в ред.решения от 19.08.25 № 7-60 </t>
  </si>
  <si>
    <t>Решение от 17   декабря 2024 г. № 7-27 в ред.решения от 26.12.2025 № 7-81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</si>
</sst>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b/>
      <sz val="10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CCFFFF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2" borderId="0"/>
    <xf numFmtId="0" fontId="4" fillId="0" borderId="0">
      <alignment wrapText="1"/>
    </xf>
    <xf numFmtId="0" fontId="4" fillId="0" borderId="0"/>
    <xf numFmtId="0" fontId="5" fillId="0" borderId="0">
      <alignment horizontal="center" wrapText="1"/>
    </xf>
    <xf numFmtId="0" fontId="5" fillId="0" borderId="0">
      <alignment horizontal="center"/>
    </xf>
    <xf numFmtId="0" fontId="4" fillId="0" borderId="0">
      <alignment horizontal="right"/>
    </xf>
    <xf numFmtId="0" fontId="4" fillId="2" borderId="4"/>
    <xf numFmtId="0" fontId="4" fillId="0" borderId="5">
      <alignment horizontal="center" vertical="center" wrapText="1"/>
    </xf>
    <xf numFmtId="0" fontId="4" fillId="2" borderId="6"/>
    <xf numFmtId="49" fontId="4" fillId="0" borderId="5">
      <alignment horizontal="left" vertical="top" wrapText="1" indent="2"/>
    </xf>
    <xf numFmtId="49" fontId="4" fillId="0" borderId="5">
      <alignment horizontal="center" vertical="top" shrinkToFit="1"/>
    </xf>
    <xf numFmtId="4" fontId="4" fillId="0" borderId="5">
      <alignment horizontal="right" vertical="top" shrinkToFit="1"/>
    </xf>
    <xf numFmtId="10" fontId="4" fillId="0" borderId="5">
      <alignment horizontal="right" vertical="top" shrinkToFit="1"/>
    </xf>
    <xf numFmtId="0" fontId="4" fillId="2" borderId="6">
      <alignment shrinkToFit="1"/>
    </xf>
    <xf numFmtId="0" fontId="6" fillId="0" borderId="5">
      <alignment horizontal="left"/>
    </xf>
    <xf numFmtId="4" fontId="6" fillId="3" borderId="5">
      <alignment horizontal="right" vertical="top" shrinkToFit="1"/>
    </xf>
    <xf numFmtId="10" fontId="6" fillId="3" borderId="5">
      <alignment horizontal="right" vertical="top" shrinkToFit="1"/>
    </xf>
    <xf numFmtId="0" fontId="4" fillId="2" borderId="7"/>
    <xf numFmtId="0" fontId="4" fillId="0" borderId="0">
      <alignment horizontal="left" wrapText="1"/>
    </xf>
    <xf numFmtId="0" fontId="6" fillId="0" borderId="5">
      <alignment vertical="top" wrapText="1"/>
    </xf>
    <xf numFmtId="4" fontId="6" fillId="4" borderId="5">
      <alignment horizontal="right" vertical="top" shrinkToFit="1"/>
    </xf>
    <xf numFmtId="10" fontId="6" fillId="4" borderId="5">
      <alignment horizontal="right" vertical="top" shrinkToFit="1"/>
    </xf>
    <xf numFmtId="0" fontId="4" fillId="2" borderId="6">
      <alignment horizontal="center"/>
    </xf>
    <xf numFmtId="0" fontId="4" fillId="2" borderId="6">
      <alignment horizontal="left"/>
    </xf>
    <xf numFmtId="0" fontId="4" fillId="2" borderId="7">
      <alignment horizontal="center"/>
    </xf>
    <xf numFmtId="0" fontId="4" fillId="2" borderId="7">
      <alignment horizontal="left"/>
    </xf>
    <xf numFmtId="0" fontId="7" fillId="0" borderId="5">
      <alignment vertical="top" wrapText="1"/>
    </xf>
    <xf numFmtId="4" fontId="7" fillId="4" borderId="5">
      <alignment horizontal="right" vertical="top" shrinkToFit="1"/>
    </xf>
  </cellStyleXfs>
  <cellXfs count="54">
    <xf numFmtId="0" fontId="0" fillId="0" borderId="0" xfId="0"/>
    <xf numFmtId="49" fontId="8" fillId="0" borderId="2" xfId="16" applyNumberFormat="1" applyFont="1" applyFill="1" applyBorder="1" applyAlignment="1" applyProtection="1">
      <alignment horizontal="center" vertical="center" shrinkToFit="1"/>
      <protection locked="0"/>
    </xf>
    <xf numFmtId="4" fontId="8" fillId="0" borderId="0" xfId="26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Alignment="1">
      <alignment horizontal="center" vertical="center"/>
    </xf>
    <xf numFmtId="49" fontId="8" fillId="0" borderId="0" xfId="16" applyNumberFormat="1" applyFont="1" applyFill="1" applyBorder="1" applyAlignment="1" applyProtection="1">
      <alignment horizontal="center" vertical="center" shrinkToFit="1"/>
      <protection locked="0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9" fontId="9" fillId="0" borderId="2" xfId="16" applyNumberFormat="1" applyFont="1" applyFill="1" applyBorder="1" applyAlignment="1" applyProtection="1">
      <alignment horizontal="center" vertical="center" shrinkToFit="1"/>
      <protection locked="0"/>
    </xf>
    <xf numFmtId="49" fontId="9" fillId="0" borderId="0" xfId="16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Alignment="1">
      <alignment horizontal="center" vertical="center"/>
    </xf>
    <xf numFmtId="4" fontId="9" fillId="0" borderId="0" xfId="26" applyNumberFormat="1" applyFont="1" applyFill="1" applyBorder="1" applyAlignment="1" applyProtection="1">
      <alignment horizontal="center" vertical="center" shrinkToFit="1"/>
      <protection locked="0"/>
    </xf>
    <xf numFmtId="4" fontId="4" fillId="0" borderId="1" xfId="21" applyNumberFormat="1" applyFont="1" applyFill="1" applyBorder="1" applyAlignment="1" applyProtection="1">
      <alignment horizontal="center" vertical="center" shrinkToFit="1"/>
    </xf>
    <xf numFmtId="4" fontId="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4" fontId="9" fillId="0" borderId="2" xfId="16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1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3" fillId="5" borderId="1" xfId="0" applyNumberFormat="1" applyFont="1" applyFill="1" applyBorder="1" applyAlignment="1">
      <alignment horizontal="center" vertical="center" wrapText="1"/>
    </xf>
    <xf numFmtId="0" fontId="14" fillId="0" borderId="1" xfId="25" applyNumberFormat="1" applyFont="1" applyFill="1" applyBorder="1" applyAlignment="1" applyProtection="1">
      <alignment horizontal="left" vertical="center" wrapText="1"/>
      <protection locked="0"/>
    </xf>
    <xf numFmtId="49" fontId="14" fillId="0" borderId="1" xfId="16" applyNumberFormat="1" applyFont="1" applyFill="1" applyBorder="1" applyAlignment="1" applyProtection="1">
      <alignment horizontal="center" vertical="center" shrinkToFit="1"/>
      <protection locked="0"/>
    </xf>
    <xf numFmtId="4" fontId="14" fillId="0" borderId="1" xfId="26" applyNumberFormat="1" applyFont="1" applyFill="1" applyBorder="1" applyAlignment="1" applyProtection="1">
      <alignment horizontal="center" vertical="center" shrinkToFit="1"/>
      <protection locked="0"/>
    </xf>
    <xf numFmtId="0" fontId="15" fillId="0" borderId="1" xfId="25" applyNumberFormat="1" applyFont="1" applyFill="1" applyBorder="1" applyAlignment="1" applyProtection="1">
      <alignment horizontal="left" vertical="center" wrapText="1"/>
      <protection locked="0"/>
    </xf>
    <xf numFmtId="49" fontId="15" fillId="0" borderId="1" xfId="16" applyNumberFormat="1" applyFont="1" applyFill="1" applyBorder="1" applyAlignment="1" applyProtection="1">
      <alignment horizontal="center" vertical="center" shrinkToFit="1"/>
      <protection locked="0"/>
    </xf>
    <xf numFmtId="4" fontId="15" fillId="0" borderId="1" xfId="21" applyNumberFormat="1" applyFont="1" applyFill="1" applyBorder="1" applyAlignment="1" applyProtection="1">
      <alignment horizontal="center" vertical="center" shrinkToFit="1"/>
    </xf>
    <xf numFmtId="0" fontId="15" fillId="0" borderId="1" xfId="25" applyFont="1" applyBorder="1" applyAlignment="1" applyProtection="1">
      <alignment horizontal="left" vertical="center" wrapText="1"/>
      <protection locked="0"/>
    </xf>
    <xf numFmtId="0" fontId="15" fillId="0" borderId="1" xfId="25" applyNumberFormat="1" applyFont="1" applyFill="1" applyBorder="1" applyAlignment="1" applyProtection="1">
      <alignment horizontal="left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0" fontId="15" fillId="0" borderId="1" xfId="32" applyNumberFormat="1" applyFont="1" applyBorder="1" applyAlignment="1" applyProtection="1">
      <alignment horizontal="left" vertical="center" wrapText="1"/>
    </xf>
    <xf numFmtId="0" fontId="14" fillId="0" borderId="1" xfId="32" applyNumberFormat="1" applyFont="1" applyBorder="1" applyAlignment="1" applyProtection="1">
      <alignment horizontal="left" vertical="center" wrapText="1"/>
    </xf>
    <xf numFmtId="4" fontId="14" fillId="0" borderId="1" xfId="21" applyNumberFormat="1" applyFont="1" applyFill="1" applyBorder="1" applyAlignment="1" applyProtection="1">
      <alignment horizontal="center" vertical="center" shrinkToFit="1"/>
    </xf>
    <xf numFmtId="0" fontId="15" fillId="0" borderId="1" xfId="18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left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4" fontId="14" fillId="0" borderId="1" xfId="21" applyNumberFormat="1" applyFont="1" applyFill="1" applyBorder="1" applyAlignment="1" applyProtection="1">
      <alignment horizontal="center" vertical="center" shrinkToFit="1"/>
      <protection locked="0"/>
    </xf>
    <xf numFmtId="4" fontId="15" fillId="0" borderId="1" xfId="26" applyNumberFormat="1" applyFont="1" applyFill="1" applyBorder="1" applyAlignment="1" applyProtection="1">
      <alignment horizontal="center" vertical="center" shrinkToFit="1"/>
      <protection locked="0"/>
    </xf>
    <xf numFmtId="4" fontId="15" fillId="0" borderId="1" xfId="21" applyNumberFormat="1" applyFont="1" applyFill="1" applyBorder="1" applyAlignment="1" applyProtection="1">
      <alignment horizontal="center" vertical="center" shrinkToFit="1"/>
      <protection locked="0"/>
    </xf>
    <xf numFmtId="4" fontId="15" fillId="6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4" fontId="14" fillId="5" borderId="9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</cellXfs>
  <cellStyles count="34">
    <cellStyle name="br" xfId="1"/>
    <cellStyle name="col" xfId="2"/>
    <cellStyle name="style0" xfId="3"/>
    <cellStyle name="td" xfId="4"/>
    <cellStyle name="tr" xfId="5"/>
    <cellStyle name="xl21" xfId="6"/>
    <cellStyle name="xl22" xfId="7"/>
    <cellStyle name="xl23" xfId="8"/>
    <cellStyle name="xl24" xfId="9"/>
    <cellStyle name="xl25" xfId="10"/>
    <cellStyle name="xl26" xfId="11"/>
    <cellStyle name="xl27" xfId="12"/>
    <cellStyle name="xl28" xfId="13"/>
    <cellStyle name="xl29" xfId="14"/>
    <cellStyle name="xl30" xfId="15"/>
    <cellStyle name="xl31" xfId="16"/>
    <cellStyle name="xl32" xfId="17"/>
    <cellStyle name="xl33" xfId="18"/>
    <cellStyle name="xl34" xfId="19"/>
    <cellStyle name="xl35" xfId="20"/>
    <cellStyle name="xl36" xfId="21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61" xfId="32"/>
    <cellStyle name="xl64" xfId="3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view="pageBreakPreview" zoomScaleNormal="100" zoomScaleSheetLayoutView="100" workbookViewId="0">
      <selection sqref="A1:G1"/>
    </sheetView>
  </sheetViews>
  <sheetFormatPr defaultRowHeight="12.75" x14ac:dyDescent="0.25"/>
  <cols>
    <col min="1" max="1" width="45.42578125" style="11" customWidth="1"/>
    <col min="2" max="2" width="9.140625" style="3"/>
    <col min="3" max="3" width="16.85546875" style="3" customWidth="1"/>
    <col min="4" max="6" width="13.85546875" style="3" customWidth="1"/>
    <col min="7" max="7" width="16.42578125" style="3" customWidth="1"/>
    <col min="8" max="8" width="12.7109375" style="5" customWidth="1"/>
    <col min="9" max="16384" width="9.140625" style="3"/>
  </cols>
  <sheetData>
    <row r="1" spans="1:9" s="7" customFormat="1" ht="72.75" customHeight="1" x14ac:dyDescent="0.25">
      <c r="A1" s="50" t="s">
        <v>102</v>
      </c>
      <c r="B1" s="50"/>
      <c r="C1" s="50"/>
      <c r="D1" s="50"/>
      <c r="E1" s="50"/>
      <c r="F1" s="50"/>
      <c r="G1" s="51"/>
      <c r="H1" s="6"/>
    </row>
    <row r="2" spans="1:9" s="7" customFormat="1" x14ac:dyDescent="0.25">
      <c r="A2" s="8"/>
      <c r="B2" s="9"/>
      <c r="C2" s="10"/>
      <c r="D2" s="10"/>
      <c r="E2" s="10"/>
      <c r="F2" s="10"/>
      <c r="G2" s="10" t="s">
        <v>54</v>
      </c>
      <c r="H2" s="6"/>
    </row>
    <row r="3" spans="1:9" s="21" customFormat="1" ht="122.25" customHeight="1" x14ac:dyDescent="0.25">
      <c r="A3" s="46" t="s">
        <v>0</v>
      </c>
      <c r="B3" s="46" t="s">
        <v>55</v>
      </c>
      <c r="C3" s="47" t="s">
        <v>103</v>
      </c>
      <c r="D3" s="18" t="s">
        <v>105</v>
      </c>
      <c r="E3" s="18" t="s">
        <v>106</v>
      </c>
      <c r="F3" s="18" t="s">
        <v>107</v>
      </c>
      <c r="G3" s="18" t="s">
        <v>104</v>
      </c>
      <c r="H3" s="19"/>
      <c r="I3" s="20"/>
    </row>
    <row r="4" spans="1:9" s="14" customFormat="1" x14ac:dyDescent="0.25">
      <c r="A4" s="23">
        <v>1</v>
      </c>
      <c r="B4" s="24">
        <v>2</v>
      </c>
      <c r="C4" s="25"/>
      <c r="D4" s="16"/>
      <c r="E4" s="16"/>
      <c r="F4" s="16"/>
      <c r="G4" s="17"/>
      <c r="H4" s="12"/>
      <c r="I4" s="15"/>
    </row>
    <row r="5" spans="1:9" s="14" customFormat="1" x14ac:dyDescent="0.25">
      <c r="A5" s="26" t="s">
        <v>57</v>
      </c>
      <c r="B5" s="27" t="s">
        <v>1</v>
      </c>
      <c r="C5" s="28">
        <f>SUM(C6:C12)</f>
        <v>105754189</v>
      </c>
      <c r="D5" s="28">
        <f t="shared" ref="D5:F5" si="0">SUM(D6:D12)</f>
        <v>3482758</v>
      </c>
      <c r="E5" s="28">
        <f t="shared" si="0"/>
        <v>1410664.9900000002</v>
      </c>
      <c r="F5" s="28">
        <f t="shared" si="0"/>
        <v>3992011.95</v>
      </c>
      <c r="G5" s="17">
        <f t="shared" ref="G5:G36" si="1">SUM(C5:F5)</f>
        <v>114639623.94</v>
      </c>
      <c r="H5" s="12"/>
      <c r="I5" s="15"/>
    </row>
    <row r="6" spans="1:9" s="14" customFormat="1" ht="48" x14ac:dyDescent="0.25">
      <c r="A6" s="29" t="s">
        <v>58</v>
      </c>
      <c r="B6" s="30" t="s">
        <v>2</v>
      </c>
      <c r="C6" s="31">
        <v>1886882</v>
      </c>
      <c r="D6" s="31"/>
      <c r="E6" s="31"/>
      <c r="F6" s="31">
        <v>-75307.31</v>
      </c>
      <c r="G6" s="17">
        <f t="shared" si="1"/>
        <v>1811574.69</v>
      </c>
      <c r="H6" s="12"/>
      <c r="I6" s="15"/>
    </row>
    <row r="7" spans="1:9" s="14" customFormat="1" ht="48" x14ac:dyDescent="0.25">
      <c r="A7" s="29" t="s">
        <v>59</v>
      </c>
      <c r="B7" s="30" t="s">
        <v>3</v>
      </c>
      <c r="C7" s="31">
        <v>62201942</v>
      </c>
      <c r="D7" s="31">
        <v>2449758</v>
      </c>
      <c r="E7" s="31">
        <v>1067742.54</v>
      </c>
      <c r="F7" s="45">
        <v>1284426.04</v>
      </c>
      <c r="G7" s="17">
        <f t="shared" si="1"/>
        <v>67003868.579999998</v>
      </c>
      <c r="H7" s="12"/>
      <c r="I7" s="15"/>
    </row>
    <row r="8" spans="1:9" s="14" customFormat="1" x14ac:dyDescent="0.25">
      <c r="A8" s="29" t="s">
        <v>49</v>
      </c>
      <c r="B8" s="30" t="s">
        <v>50</v>
      </c>
      <c r="C8" s="31">
        <v>14018</v>
      </c>
      <c r="D8" s="31"/>
      <c r="E8" s="31">
        <v>0</v>
      </c>
      <c r="F8" s="31">
        <v>0</v>
      </c>
      <c r="G8" s="17">
        <f t="shared" si="1"/>
        <v>14018</v>
      </c>
      <c r="H8" s="12"/>
      <c r="I8" s="15"/>
    </row>
    <row r="9" spans="1:9" s="14" customFormat="1" ht="36" x14ac:dyDescent="0.25">
      <c r="A9" s="29" t="s">
        <v>60</v>
      </c>
      <c r="B9" s="30" t="s">
        <v>4</v>
      </c>
      <c r="C9" s="31">
        <v>18754761</v>
      </c>
      <c r="D9" s="31">
        <v>304000</v>
      </c>
      <c r="E9" s="31">
        <v>273493.82</v>
      </c>
      <c r="F9" s="44">
        <v>15203.309999999969</v>
      </c>
      <c r="G9" s="17">
        <f t="shared" si="1"/>
        <v>19347458.129999999</v>
      </c>
      <c r="H9" s="12"/>
      <c r="I9" s="15"/>
    </row>
    <row r="10" spans="1:9" x14ac:dyDescent="0.25">
      <c r="A10" s="32" t="s">
        <v>61</v>
      </c>
      <c r="B10" s="30" t="s">
        <v>62</v>
      </c>
      <c r="C10" s="31"/>
      <c r="D10" s="42"/>
      <c r="E10" s="42">
        <v>0</v>
      </c>
      <c r="F10" s="42">
        <v>0</v>
      </c>
      <c r="G10" s="17">
        <f t="shared" si="1"/>
        <v>0</v>
      </c>
      <c r="H10" s="1"/>
      <c r="I10" s="2"/>
    </row>
    <row r="11" spans="1:9" s="14" customFormat="1" x14ac:dyDescent="0.25">
      <c r="A11" s="29" t="s">
        <v>63</v>
      </c>
      <c r="B11" s="30" t="s">
        <v>5</v>
      </c>
      <c r="C11" s="31">
        <v>1000000</v>
      </c>
      <c r="D11" s="31"/>
      <c r="E11" s="31">
        <v>0</v>
      </c>
      <c r="F11" s="44">
        <v>3371034.24</v>
      </c>
      <c r="G11" s="17">
        <f t="shared" si="1"/>
        <v>4371034.24</v>
      </c>
      <c r="H11" s="12"/>
      <c r="I11" s="15"/>
    </row>
    <row r="12" spans="1:9" x14ac:dyDescent="0.25">
      <c r="A12" s="29" t="s">
        <v>64</v>
      </c>
      <c r="B12" s="30" t="s">
        <v>6</v>
      </c>
      <c r="C12" s="31">
        <v>21896586</v>
      </c>
      <c r="D12" s="42">
        <v>729000</v>
      </c>
      <c r="E12" s="42">
        <v>69428.63</v>
      </c>
      <c r="F12" s="44">
        <v>-603344.32999999996</v>
      </c>
      <c r="G12" s="17">
        <f t="shared" si="1"/>
        <v>22091670.300000001</v>
      </c>
      <c r="H12" s="1"/>
      <c r="I12" s="2"/>
    </row>
    <row r="13" spans="1:9" s="14" customFormat="1" x14ac:dyDescent="0.25">
      <c r="A13" s="26" t="s">
        <v>100</v>
      </c>
      <c r="B13" s="27" t="s">
        <v>7</v>
      </c>
      <c r="C13" s="28">
        <f>C14</f>
        <v>2445689</v>
      </c>
      <c r="D13" s="28">
        <f t="shared" ref="D13:F13" si="2">D14</f>
        <v>0</v>
      </c>
      <c r="E13" s="28">
        <f t="shared" si="2"/>
        <v>16576</v>
      </c>
      <c r="F13" s="28">
        <f t="shared" si="2"/>
        <v>0</v>
      </c>
      <c r="G13" s="17">
        <f t="shared" si="1"/>
        <v>2462265</v>
      </c>
      <c r="H13" s="12"/>
      <c r="I13" s="15"/>
    </row>
    <row r="14" spans="1:9" x14ac:dyDescent="0.25">
      <c r="A14" s="29" t="s">
        <v>65</v>
      </c>
      <c r="B14" s="30" t="s">
        <v>8</v>
      </c>
      <c r="C14" s="31">
        <v>2445689</v>
      </c>
      <c r="D14" s="42"/>
      <c r="E14" s="42">
        <v>16576</v>
      </c>
      <c r="F14" s="42"/>
      <c r="G14" s="17">
        <f t="shared" si="1"/>
        <v>2462265</v>
      </c>
      <c r="H14" s="1"/>
      <c r="I14" s="2"/>
    </row>
    <row r="15" spans="1:9" s="14" customFormat="1" ht="24" x14ac:dyDescent="0.25">
      <c r="A15" s="26" t="s">
        <v>66</v>
      </c>
      <c r="B15" s="27" t="s">
        <v>9</v>
      </c>
      <c r="C15" s="28">
        <f>C16</f>
        <v>9466528</v>
      </c>
      <c r="D15" s="28">
        <f t="shared" ref="D15:F15" si="3">D16</f>
        <v>0</v>
      </c>
      <c r="E15" s="28">
        <f t="shared" si="3"/>
        <v>0</v>
      </c>
      <c r="F15" s="28">
        <f t="shared" si="3"/>
        <v>-2584108</v>
      </c>
      <c r="G15" s="17">
        <f t="shared" si="1"/>
        <v>6882420</v>
      </c>
      <c r="H15" s="12"/>
      <c r="I15" s="15"/>
    </row>
    <row r="16" spans="1:9" s="14" customFormat="1" ht="36" x14ac:dyDescent="0.25">
      <c r="A16" s="29" t="s">
        <v>67</v>
      </c>
      <c r="B16" s="30" t="s">
        <v>68</v>
      </c>
      <c r="C16" s="31">
        <v>9466528</v>
      </c>
      <c r="D16" s="34"/>
      <c r="E16" s="34"/>
      <c r="F16" s="44">
        <v>-2584108</v>
      </c>
      <c r="G16" s="17">
        <f t="shared" si="1"/>
        <v>6882420</v>
      </c>
      <c r="H16" s="12"/>
      <c r="I16" s="15"/>
    </row>
    <row r="17" spans="1:9" s="14" customFormat="1" x14ac:dyDescent="0.25">
      <c r="A17" s="26" t="s">
        <v>10</v>
      </c>
      <c r="B17" s="27" t="s">
        <v>11</v>
      </c>
      <c r="C17" s="28">
        <f>SUM(C18:C22)</f>
        <v>13668555.9</v>
      </c>
      <c r="D17" s="28">
        <f t="shared" ref="D17:F17" si="4">SUM(D18:D22)</f>
        <v>11739067.850000001</v>
      </c>
      <c r="E17" s="28">
        <f t="shared" si="4"/>
        <v>0</v>
      </c>
      <c r="F17" s="28">
        <f t="shared" si="4"/>
        <v>-3290510.2699999996</v>
      </c>
      <c r="G17" s="17">
        <f t="shared" si="1"/>
        <v>22117113.48</v>
      </c>
      <c r="H17" s="12"/>
      <c r="I17" s="15"/>
    </row>
    <row r="18" spans="1:9" s="14" customFormat="1" x14ac:dyDescent="0.25">
      <c r="A18" s="29" t="s">
        <v>69</v>
      </c>
      <c r="B18" s="30" t="s">
        <v>12</v>
      </c>
      <c r="C18" s="31">
        <v>638715.5</v>
      </c>
      <c r="D18" s="31"/>
      <c r="E18" s="31"/>
      <c r="F18" s="31"/>
      <c r="G18" s="17">
        <f t="shared" si="1"/>
        <v>638715.5</v>
      </c>
      <c r="H18" s="12"/>
      <c r="I18" s="15"/>
    </row>
    <row r="19" spans="1:9" s="14" customFormat="1" x14ac:dyDescent="0.25">
      <c r="A19" s="33" t="s">
        <v>70</v>
      </c>
      <c r="B19" s="30" t="s">
        <v>45</v>
      </c>
      <c r="C19" s="34">
        <v>947200</v>
      </c>
      <c r="D19" s="31">
        <v>2096700</v>
      </c>
      <c r="E19" s="31"/>
      <c r="F19" s="31">
        <v>-1518113.6099999999</v>
      </c>
      <c r="G19" s="17">
        <f t="shared" si="1"/>
        <v>1525786.3900000001</v>
      </c>
      <c r="H19" s="12"/>
      <c r="I19" s="15"/>
    </row>
    <row r="20" spans="1:9" x14ac:dyDescent="0.25">
      <c r="A20" s="29" t="s">
        <v>71</v>
      </c>
      <c r="B20" s="30" t="s">
        <v>13</v>
      </c>
      <c r="C20" s="31">
        <v>6000000</v>
      </c>
      <c r="D20" s="42">
        <v>0</v>
      </c>
      <c r="E20" s="42"/>
      <c r="F20" s="44">
        <v>-12157.07</v>
      </c>
      <c r="G20" s="17">
        <f t="shared" si="1"/>
        <v>5987842.9299999997</v>
      </c>
      <c r="H20" s="1"/>
      <c r="I20" s="2"/>
    </row>
    <row r="21" spans="1:9" s="14" customFormat="1" x14ac:dyDescent="0.25">
      <c r="A21" s="29" t="s">
        <v>72</v>
      </c>
      <c r="B21" s="30" t="s">
        <v>14</v>
      </c>
      <c r="C21" s="31">
        <v>3879700</v>
      </c>
      <c r="D21" s="31">
        <v>8950367.8500000015</v>
      </c>
      <c r="E21" s="31"/>
      <c r="F21" s="31">
        <v>-1002685.64</v>
      </c>
      <c r="G21" s="17">
        <f t="shared" si="1"/>
        <v>11827382.210000001</v>
      </c>
      <c r="H21" s="12"/>
      <c r="I21" s="15"/>
    </row>
    <row r="22" spans="1:9" s="14" customFormat="1" x14ac:dyDescent="0.25">
      <c r="A22" s="29" t="s">
        <v>73</v>
      </c>
      <c r="B22" s="30" t="s">
        <v>15</v>
      </c>
      <c r="C22" s="31">
        <v>2202940.4</v>
      </c>
      <c r="D22" s="31">
        <v>692000</v>
      </c>
      <c r="E22" s="31"/>
      <c r="F22" s="34">
        <v>-757553.95</v>
      </c>
      <c r="G22" s="17">
        <f t="shared" si="1"/>
        <v>2137386.4500000002</v>
      </c>
      <c r="H22" s="12"/>
      <c r="I22" s="15"/>
    </row>
    <row r="23" spans="1:9" s="14" customFormat="1" x14ac:dyDescent="0.25">
      <c r="A23" s="26" t="s">
        <v>16</v>
      </c>
      <c r="B23" s="27" t="s">
        <v>17</v>
      </c>
      <c r="C23" s="28">
        <f>SUM(C24:C27)</f>
        <v>1384993</v>
      </c>
      <c r="D23" s="28">
        <f t="shared" ref="D23:F23" si="5">SUM(D24:D27)</f>
        <v>31244313.700000003</v>
      </c>
      <c r="E23" s="28">
        <f t="shared" si="5"/>
        <v>0</v>
      </c>
      <c r="F23" s="28">
        <f t="shared" si="5"/>
        <v>-14212353.109999999</v>
      </c>
      <c r="G23" s="17">
        <f t="shared" si="1"/>
        <v>18416953.590000004</v>
      </c>
      <c r="H23" s="12"/>
      <c r="I23" s="15"/>
    </row>
    <row r="24" spans="1:9" s="14" customFormat="1" x14ac:dyDescent="0.25">
      <c r="A24" s="29" t="s">
        <v>74</v>
      </c>
      <c r="B24" s="30" t="s">
        <v>18</v>
      </c>
      <c r="C24" s="31">
        <v>419044</v>
      </c>
      <c r="D24" s="31">
        <v>1552252.1</v>
      </c>
      <c r="E24" s="31"/>
      <c r="F24" s="34">
        <v>472451.52</v>
      </c>
      <c r="G24" s="17">
        <f t="shared" si="1"/>
        <v>2443747.62</v>
      </c>
      <c r="H24" s="12"/>
      <c r="I24" s="15"/>
    </row>
    <row r="25" spans="1:9" x14ac:dyDescent="0.25">
      <c r="A25" s="29" t="s">
        <v>75</v>
      </c>
      <c r="B25" s="30" t="s">
        <v>19</v>
      </c>
      <c r="C25" s="31">
        <v>965949</v>
      </c>
      <c r="D25" s="42">
        <v>650000</v>
      </c>
      <c r="E25" s="42"/>
      <c r="F25" s="42">
        <v>70728.290000000037</v>
      </c>
      <c r="G25" s="17">
        <f t="shared" si="1"/>
        <v>1686677.29</v>
      </c>
      <c r="H25" s="1"/>
      <c r="I25" s="2"/>
    </row>
    <row r="26" spans="1:9" s="14" customFormat="1" x14ac:dyDescent="0.25">
      <c r="A26" s="35" t="s">
        <v>76</v>
      </c>
      <c r="B26" s="30" t="s">
        <v>52</v>
      </c>
      <c r="C26" s="31"/>
      <c r="D26" s="31">
        <v>29042061.600000001</v>
      </c>
      <c r="E26" s="31"/>
      <c r="F26" s="31">
        <v>-14755532.92</v>
      </c>
      <c r="G26" s="17">
        <f t="shared" si="1"/>
        <v>14286528.680000002</v>
      </c>
      <c r="H26" s="22"/>
      <c r="I26" s="15"/>
    </row>
    <row r="27" spans="1:9" s="14" customFormat="1" ht="24" x14ac:dyDescent="0.25">
      <c r="A27" s="35" t="s">
        <v>77</v>
      </c>
      <c r="B27" s="30" t="s">
        <v>53</v>
      </c>
      <c r="C27" s="31"/>
      <c r="D27" s="31"/>
      <c r="E27" s="31"/>
      <c r="F27" s="31"/>
      <c r="G27" s="17">
        <f t="shared" si="1"/>
        <v>0</v>
      </c>
      <c r="H27" s="12"/>
      <c r="I27" s="15"/>
    </row>
    <row r="28" spans="1:9" s="14" customFormat="1" x14ac:dyDescent="0.25">
      <c r="A28" s="36" t="s">
        <v>78</v>
      </c>
      <c r="B28" s="27" t="s">
        <v>79</v>
      </c>
      <c r="C28" s="37">
        <f>C29</f>
        <v>2716000</v>
      </c>
      <c r="D28" s="37">
        <f t="shared" ref="D28:F28" si="6">D29</f>
        <v>1543187.04</v>
      </c>
      <c r="E28" s="37">
        <f t="shared" si="6"/>
        <v>0</v>
      </c>
      <c r="F28" s="37">
        <f t="shared" si="6"/>
        <v>2147000</v>
      </c>
      <c r="G28" s="17">
        <f t="shared" si="1"/>
        <v>6406187.04</v>
      </c>
      <c r="H28" s="12"/>
      <c r="I28" s="15"/>
    </row>
    <row r="29" spans="1:9" s="14" customFormat="1" ht="24" x14ac:dyDescent="0.25">
      <c r="A29" s="35" t="s">
        <v>80</v>
      </c>
      <c r="B29" s="30" t="s">
        <v>81</v>
      </c>
      <c r="C29" s="31">
        <v>2716000</v>
      </c>
      <c r="D29" s="31">
        <v>1543187.04</v>
      </c>
      <c r="E29" s="31"/>
      <c r="F29" s="44">
        <v>2147000</v>
      </c>
      <c r="G29" s="17">
        <f t="shared" si="1"/>
        <v>6406187.04</v>
      </c>
      <c r="H29" s="12"/>
      <c r="I29" s="15"/>
    </row>
    <row r="30" spans="1:9" s="14" customFormat="1" x14ac:dyDescent="0.25">
      <c r="A30" s="26" t="s">
        <v>82</v>
      </c>
      <c r="B30" s="27" t="s">
        <v>20</v>
      </c>
      <c r="C30" s="28">
        <f>SUM(C31:C35)</f>
        <v>1031548125.8100001</v>
      </c>
      <c r="D30" s="28">
        <f t="shared" ref="D30:F30" si="7">SUM(D31:D35)</f>
        <v>29584060.969999999</v>
      </c>
      <c r="E30" s="28">
        <f t="shared" si="7"/>
        <v>87713703</v>
      </c>
      <c r="F30" s="28">
        <f t="shared" si="7"/>
        <v>-17982543.510000002</v>
      </c>
      <c r="G30" s="17">
        <f t="shared" si="1"/>
        <v>1130863346.2700002</v>
      </c>
      <c r="H30" s="12"/>
      <c r="I30" s="15"/>
    </row>
    <row r="31" spans="1:9" x14ac:dyDescent="0.25">
      <c r="A31" s="29" t="s">
        <v>83</v>
      </c>
      <c r="B31" s="30" t="s">
        <v>21</v>
      </c>
      <c r="C31" s="31">
        <v>330396477</v>
      </c>
      <c r="D31" s="42">
        <v>190000</v>
      </c>
      <c r="E31" s="42"/>
      <c r="F31" s="45">
        <v>-4917915.29</v>
      </c>
      <c r="G31" s="17">
        <f t="shared" si="1"/>
        <v>325668561.70999998</v>
      </c>
      <c r="H31" s="1"/>
      <c r="I31" s="2"/>
    </row>
    <row r="32" spans="1:9" s="14" customFormat="1" x14ac:dyDescent="0.25">
      <c r="A32" s="29" t="s">
        <v>84</v>
      </c>
      <c r="B32" s="30" t="s">
        <v>22</v>
      </c>
      <c r="C32" s="31">
        <v>554080631.44000006</v>
      </c>
      <c r="D32" s="31">
        <v>23924199.969999999</v>
      </c>
      <c r="E32" s="45">
        <v>87713703</v>
      </c>
      <c r="F32" s="45">
        <v>-19127485.25</v>
      </c>
      <c r="G32" s="17">
        <f t="shared" si="1"/>
        <v>646591049.16000009</v>
      </c>
      <c r="H32" s="12"/>
      <c r="I32" s="15"/>
    </row>
    <row r="33" spans="1:9" s="14" customFormat="1" x14ac:dyDescent="0.25">
      <c r="A33" s="33" t="s">
        <v>85</v>
      </c>
      <c r="B33" s="30" t="s">
        <v>48</v>
      </c>
      <c r="C33" s="31">
        <v>109085599</v>
      </c>
      <c r="D33" s="31">
        <v>3513683</v>
      </c>
      <c r="E33" s="31"/>
      <c r="F33" s="31">
        <v>4302209.26</v>
      </c>
      <c r="G33" s="17">
        <f t="shared" si="1"/>
        <v>116901491.26000001</v>
      </c>
      <c r="H33" s="12"/>
      <c r="I33" s="15"/>
    </row>
    <row r="34" spans="1:9" x14ac:dyDescent="0.25">
      <c r="A34" s="29" t="s">
        <v>86</v>
      </c>
      <c r="B34" s="30" t="s">
        <v>23</v>
      </c>
      <c r="C34" s="31">
        <v>200000</v>
      </c>
      <c r="D34" s="42">
        <v>456638</v>
      </c>
      <c r="E34" s="44"/>
      <c r="F34" s="44">
        <v>-106076.98</v>
      </c>
      <c r="G34" s="17">
        <f t="shared" si="1"/>
        <v>550561.02</v>
      </c>
      <c r="H34" s="1"/>
      <c r="I34" s="2"/>
    </row>
    <row r="35" spans="1:9" s="14" customFormat="1" x14ac:dyDescent="0.25">
      <c r="A35" s="29" t="s">
        <v>87</v>
      </c>
      <c r="B35" s="30" t="s">
        <v>24</v>
      </c>
      <c r="C35" s="31">
        <v>37785418.369999997</v>
      </c>
      <c r="D35" s="31">
        <v>1499540</v>
      </c>
      <c r="E35" s="31"/>
      <c r="F35" s="44">
        <v>1866724.7499999998</v>
      </c>
      <c r="G35" s="17">
        <f t="shared" si="1"/>
        <v>41151683.119999997</v>
      </c>
      <c r="H35" s="12"/>
      <c r="I35" s="15"/>
    </row>
    <row r="36" spans="1:9" s="14" customFormat="1" x14ac:dyDescent="0.25">
      <c r="A36" s="26" t="s">
        <v>25</v>
      </c>
      <c r="B36" s="27" t="s">
        <v>26</v>
      </c>
      <c r="C36" s="28">
        <f>SUM(C37:C38)</f>
        <v>111271208</v>
      </c>
      <c r="D36" s="28">
        <f t="shared" ref="D36:F36" si="8">SUM(D37:D38)</f>
        <v>3670495</v>
      </c>
      <c r="E36" s="28">
        <f t="shared" si="8"/>
        <v>48172.01</v>
      </c>
      <c r="F36" s="28">
        <f t="shared" si="8"/>
        <v>-1062692.02</v>
      </c>
      <c r="G36" s="17">
        <f t="shared" si="1"/>
        <v>113927182.99000001</v>
      </c>
      <c r="H36" s="12"/>
      <c r="I36" s="15"/>
    </row>
    <row r="37" spans="1:9" s="14" customFormat="1" x14ac:dyDescent="0.25">
      <c r="A37" s="29" t="s">
        <v>88</v>
      </c>
      <c r="B37" s="30" t="s">
        <v>27</v>
      </c>
      <c r="C37" s="31">
        <v>106698763</v>
      </c>
      <c r="D37" s="31">
        <v>3670495</v>
      </c>
      <c r="E37" s="31">
        <v>30000</v>
      </c>
      <c r="F37" s="44">
        <v>-541467.12999999989</v>
      </c>
      <c r="G37" s="17">
        <f t="shared" ref="G37:G68" si="9">SUM(C37:F37)</f>
        <v>109857790.87</v>
      </c>
      <c r="H37" s="12"/>
      <c r="I37" s="15"/>
    </row>
    <row r="38" spans="1:9" s="14" customFormat="1" ht="24" x14ac:dyDescent="0.25">
      <c r="A38" s="29" t="s">
        <v>89</v>
      </c>
      <c r="B38" s="30" t="s">
        <v>28</v>
      </c>
      <c r="C38" s="31">
        <v>4572445</v>
      </c>
      <c r="D38" s="31"/>
      <c r="E38" s="31">
        <v>18172.010000000002</v>
      </c>
      <c r="F38" s="44">
        <v>-521224.89000000013</v>
      </c>
      <c r="G38" s="17">
        <f t="shared" si="9"/>
        <v>4069392.1199999996</v>
      </c>
      <c r="H38" s="12"/>
      <c r="I38" s="15"/>
    </row>
    <row r="39" spans="1:9" x14ac:dyDescent="0.25">
      <c r="A39" s="26" t="s">
        <v>29</v>
      </c>
      <c r="B39" s="27" t="s">
        <v>30</v>
      </c>
      <c r="C39" s="28">
        <f>SUM(C40:C43)</f>
        <v>101773365.84</v>
      </c>
      <c r="D39" s="28">
        <f t="shared" ref="D39:F39" si="10">SUM(D40:D43)</f>
        <v>6998118</v>
      </c>
      <c r="E39" s="28">
        <f t="shared" si="10"/>
        <v>0</v>
      </c>
      <c r="F39" s="28">
        <f t="shared" si="10"/>
        <v>-4788258.82</v>
      </c>
      <c r="G39" s="17">
        <f t="shared" si="9"/>
        <v>103983225.02000001</v>
      </c>
      <c r="H39" s="1"/>
      <c r="I39" s="2"/>
    </row>
    <row r="40" spans="1:9" s="14" customFormat="1" x14ac:dyDescent="0.25">
      <c r="A40" s="29" t="s">
        <v>90</v>
      </c>
      <c r="B40" s="30" t="s">
        <v>31</v>
      </c>
      <c r="C40" s="31">
        <v>10900497</v>
      </c>
      <c r="D40" s="31"/>
      <c r="E40" s="31"/>
      <c r="F40" s="34">
        <v>-666081.81999999995</v>
      </c>
      <c r="G40" s="17">
        <f t="shared" si="9"/>
        <v>10234415.18</v>
      </c>
      <c r="H40" s="12"/>
      <c r="I40" s="15"/>
    </row>
    <row r="41" spans="1:9" s="14" customFormat="1" x14ac:dyDescent="0.25">
      <c r="A41" s="29" t="s">
        <v>91</v>
      </c>
      <c r="B41" s="30" t="s">
        <v>32</v>
      </c>
      <c r="C41" s="31">
        <v>118800</v>
      </c>
      <c r="D41" s="31"/>
      <c r="E41" s="31"/>
      <c r="F41" s="34">
        <v>-39600</v>
      </c>
      <c r="G41" s="17">
        <f t="shared" si="9"/>
        <v>79200</v>
      </c>
      <c r="H41" s="12"/>
      <c r="I41" s="15"/>
    </row>
    <row r="42" spans="1:9" s="14" customFormat="1" x14ac:dyDescent="0.25">
      <c r="A42" s="29" t="s">
        <v>92</v>
      </c>
      <c r="B42" s="30" t="s">
        <v>33</v>
      </c>
      <c r="C42" s="31">
        <v>90367008.840000004</v>
      </c>
      <c r="D42" s="31">
        <v>6998118</v>
      </c>
      <c r="E42" s="31"/>
      <c r="F42" s="31">
        <v>-4023976</v>
      </c>
      <c r="G42" s="17">
        <f t="shared" si="9"/>
        <v>93341150.840000004</v>
      </c>
      <c r="H42" s="12"/>
      <c r="I42" s="15"/>
    </row>
    <row r="43" spans="1:9" x14ac:dyDescent="0.25">
      <c r="A43" s="29" t="s">
        <v>93</v>
      </c>
      <c r="B43" s="30" t="s">
        <v>34</v>
      </c>
      <c r="C43" s="31">
        <v>387060</v>
      </c>
      <c r="D43" s="42"/>
      <c r="E43" s="45"/>
      <c r="F43" s="44">
        <v>-58601</v>
      </c>
      <c r="G43" s="17">
        <f t="shared" si="9"/>
        <v>328459</v>
      </c>
      <c r="H43" s="1"/>
      <c r="I43" s="2"/>
    </row>
    <row r="44" spans="1:9" s="14" customFormat="1" x14ac:dyDescent="0.25">
      <c r="A44" s="26" t="s">
        <v>101</v>
      </c>
      <c r="B44" s="27" t="s">
        <v>35</v>
      </c>
      <c r="C44" s="28">
        <f>C45+C46+C47</f>
        <v>88924303</v>
      </c>
      <c r="D44" s="28">
        <f t="shared" ref="D44:F44" si="11">D45+D46+D47</f>
        <v>15493500</v>
      </c>
      <c r="E44" s="28">
        <f t="shared" si="11"/>
        <v>1241856.83</v>
      </c>
      <c r="F44" s="28">
        <f t="shared" si="11"/>
        <v>-789001.51</v>
      </c>
      <c r="G44" s="17">
        <f t="shared" si="9"/>
        <v>104870658.31999999</v>
      </c>
      <c r="H44" s="12"/>
      <c r="I44" s="15"/>
    </row>
    <row r="45" spans="1:9" x14ac:dyDescent="0.25">
      <c r="A45" s="38" t="s">
        <v>94</v>
      </c>
      <c r="B45" s="30" t="s">
        <v>51</v>
      </c>
      <c r="C45" s="31">
        <v>0</v>
      </c>
      <c r="D45" s="42">
        <v>15650000</v>
      </c>
      <c r="E45" s="42">
        <v>1131173.83</v>
      </c>
      <c r="F45" s="45">
        <v>-78573.990000000005</v>
      </c>
      <c r="G45" s="17">
        <f t="shared" si="9"/>
        <v>16702599.839999998</v>
      </c>
      <c r="H45" s="1"/>
      <c r="I45" s="4"/>
    </row>
    <row r="46" spans="1:9" s="14" customFormat="1" x14ac:dyDescent="0.25">
      <c r="A46" s="29" t="s">
        <v>95</v>
      </c>
      <c r="B46" s="30" t="s">
        <v>36</v>
      </c>
      <c r="C46" s="31">
        <v>47395174</v>
      </c>
      <c r="D46" s="31">
        <v>-156500</v>
      </c>
      <c r="E46" s="31">
        <v>0</v>
      </c>
      <c r="F46" s="45">
        <v>-64508.3</v>
      </c>
      <c r="G46" s="17">
        <f t="shared" si="9"/>
        <v>47174165.700000003</v>
      </c>
      <c r="H46" s="12"/>
      <c r="I46" s="13"/>
    </row>
    <row r="47" spans="1:9" s="14" customFormat="1" x14ac:dyDescent="0.25">
      <c r="A47" s="29" t="s">
        <v>96</v>
      </c>
      <c r="B47" s="30" t="s">
        <v>56</v>
      </c>
      <c r="C47" s="31">
        <v>41529129</v>
      </c>
      <c r="D47" s="34"/>
      <c r="E47" s="31">
        <v>110683</v>
      </c>
      <c r="F47" s="31">
        <v>-645919.22</v>
      </c>
      <c r="G47" s="17">
        <f t="shared" si="9"/>
        <v>40993892.780000001</v>
      </c>
      <c r="H47" s="12"/>
      <c r="I47" s="13"/>
    </row>
    <row r="48" spans="1:9" ht="24" x14ac:dyDescent="0.25">
      <c r="A48" s="26" t="s">
        <v>37</v>
      </c>
      <c r="B48" s="27" t="s">
        <v>38</v>
      </c>
      <c r="C48" s="28">
        <f>C49</f>
        <v>23276.720000000001</v>
      </c>
      <c r="D48" s="28">
        <f t="shared" ref="D48:F48" si="12">D49</f>
        <v>0</v>
      </c>
      <c r="E48" s="28">
        <f t="shared" si="12"/>
        <v>0</v>
      </c>
      <c r="F48" s="28">
        <f t="shared" si="12"/>
        <v>-6071.24</v>
      </c>
      <c r="G48" s="17">
        <f t="shared" si="9"/>
        <v>17205.480000000003</v>
      </c>
      <c r="H48" s="1"/>
      <c r="I48" s="4"/>
    </row>
    <row r="49" spans="1:8" ht="24" x14ac:dyDescent="0.25">
      <c r="A49" s="29" t="s">
        <v>97</v>
      </c>
      <c r="B49" s="30" t="s">
        <v>39</v>
      </c>
      <c r="C49" s="31">
        <v>23276.720000000001</v>
      </c>
      <c r="D49" s="43"/>
      <c r="E49" s="43"/>
      <c r="F49" s="43">
        <v>-6071.24</v>
      </c>
      <c r="G49" s="17">
        <f t="shared" si="9"/>
        <v>17205.480000000003</v>
      </c>
    </row>
    <row r="50" spans="1:8" ht="36" x14ac:dyDescent="0.25">
      <c r="A50" s="26" t="s">
        <v>40</v>
      </c>
      <c r="B50" s="27" t="s">
        <v>41</v>
      </c>
      <c r="C50" s="28">
        <f>C51+C53</f>
        <v>7099900</v>
      </c>
      <c r="D50" s="28">
        <f t="shared" ref="C50:E50" si="13">SUM(D51:D53)</f>
        <v>13961995.300000001</v>
      </c>
      <c r="E50" s="28">
        <f t="shared" si="13"/>
        <v>4365826.0599999996</v>
      </c>
      <c r="F50" s="28">
        <f>SUM(F51:F53)</f>
        <v>489692.27</v>
      </c>
      <c r="G50" s="17">
        <f t="shared" si="9"/>
        <v>25917413.629999999</v>
      </c>
    </row>
    <row r="51" spans="1:8" ht="36" x14ac:dyDescent="0.25">
      <c r="A51" s="29" t="s">
        <v>98</v>
      </c>
      <c r="B51" s="30" t="s">
        <v>42</v>
      </c>
      <c r="C51" s="31">
        <v>3099900</v>
      </c>
      <c r="D51" s="34"/>
      <c r="E51" s="34"/>
      <c r="F51" s="34"/>
      <c r="G51" s="17">
        <f t="shared" si="9"/>
        <v>3099900</v>
      </c>
    </row>
    <row r="52" spans="1:8" s="14" customFormat="1" ht="12.75" hidden="1" customHeight="1" x14ac:dyDescent="0.25">
      <c r="A52" s="29" t="s">
        <v>99</v>
      </c>
      <c r="B52" s="30" t="s">
        <v>43</v>
      </c>
      <c r="C52" s="31">
        <v>4000000</v>
      </c>
      <c r="D52" s="34"/>
      <c r="E52" s="34"/>
      <c r="F52" s="44"/>
      <c r="G52" s="48">
        <f t="shared" si="9"/>
        <v>4000000</v>
      </c>
      <c r="H52" s="49"/>
    </row>
    <row r="53" spans="1:8" s="14" customFormat="1" ht="24" x14ac:dyDescent="0.25">
      <c r="A53" s="33" t="s">
        <v>47</v>
      </c>
      <c r="B53" s="30" t="s">
        <v>46</v>
      </c>
      <c r="C53" s="42">
        <v>4000000</v>
      </c>
      <c r="D53" s="34">
        <v>13961995.300000001</v>
      </c>
      <c r="E53" s="34">
        <v>4365826.0599999996</v>
      </c>
      <c r="F53" s="34">
        <v>489692.27</v>
      </c>
      <c r="G53" s="17">
        <f t="shared" si="9"/>
        <v>22817513.629999999</v>
      </c>
      <c r="H53" s="49"/>
    </row>
    <row r="54" spans="1:8" x14ac:dyDescent="0.25">
      <c r="A54" s="39" t="s">
        <v>44</v>
      </c>
      <c r="B54" s="40"/>
      <c r="C54" s="41">
        <f>SUM(C5+C13+C15+C17+C23+C30+C36+C39+C44+C48+C50+C28)</f>
        <v>1476076134.27</v>
      </c>
      <c r="D54" s="41">
        <f t="shared" ref="D54:E54" si="14">SUM(D5+D13+D15+D17+D23+D30+D36+D39+D44+D48+D50+D28)</f>
        <v>117717495.86000001</v>
      </c>
      <c r="E54" s="41">
        <f t="shared" si="14"/>
        <v>94796798.890000001</v>
      </c>
      <c r="F54" s="41">
        <f>SUM(F5+F13+F15+F17+F23+F30+F36+F39+F44+F48+F50+F28)</f>
        <v>-38086834.259999998</v>
      </c>
      <c r="G54" s="17">
        <f t="shared" si="9"/>
        <v>1650503594.7600002</v>
      </c>
    </row>
    <row r="56" spans="1:8" x14ac:dyDescent="0.25">
      <c r="C56" s="52">
        <v>1476076134.27</v>
      </c>
      <c r="G56" s="53">
        <v>1650503594.7619998</v>
      </c>
    </row>
    <row r="57" spans="1:8" x14ac:dyDescent="0.25">
      <c r="C57" s="52">
        <f>C54-C56</f>
        <v>0</v>
      </c>
      <c r="G57" s="52">
        <f>G54-G56</f>
        <v>-1.9996166229248047E-3</v>
      </c>
    </row>
  </sheetData>
  <mergeCells count="1">
    <mergeCell ref="A1:G1"/>
  </mergeCells>
  <pageMargins left="0.39370078740157483" right="0.19685039370078741" top="0.19685039370078741" bottom="0.19685039370078741" header="0.31496062992125984" footer="0.31496062992125984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D6096752-9393-411E-A4A1-F90EE7CE053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DEPO10\User</dc:creator>
  <cp:lastModifiedBy>User001</cp:lastModifiedBy>
  <cp:lastPrinted>2024-03-06T06:08:13Z</cp:lastPrinted>
  <dcterms:created xsi:type="dcterms:W3CDTF">2017-02-07T09:09:41Z</dcterms:created>
  <dcterms:modified xsi:type="dcterms:W3CDTF">2026-03-22T12:22:20Z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C:\Users\User\AppData\Local\Кейсистемс\Бюджет-КС\ReportManager\sqr_info_isp_budg_2016_15.xls</vt:lpwstr>
  </property>
</Properties>
</file>