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5 году\Исполнение бюджета за 2025 год\Материалы к годовому отчету об исполнении бюджета за 2025\"/>
    </mc:Choice>
  </mc:AlternateContent>
  <bookViews>
    <workbookView xWindow="0" yWindow="0" windowWidth="28800" windowHeight="11400"/>
  </bookViews>
  <sheets>
    <sheet name="01.01.2025" sheetId="2" r:id="rId1"/>
  </sheets>
  <definedNames>
    <definedName name="_xlnm._FilterDatabase" localSheetId="0" hidden="1">'01.01.2025'!$A$3:$G$3</definedName>
    <definedName name="_xlnm.Print_Titles" localSheetId="0">'01.01.2025'!$3:$3</definedName>
  </definedNames>
  <calcPr calcId="162913"/>
</workbook>
</file>

<file path=xl/calcChain.xml><?xml version="1.0" encoding="utf-8"?>
<calcChain xmlns="http://schemas.openxmlformats.org/spreadsheetml/2006/main">
  <c r="G5" i="2" l="1"/>
  <c r="G6" i="2"/>
  <c r="G7" i="2"/>
  <c r="G8" i="2"/>
  <c r="G11" i="2"/>
  <c r="G13" i="2"/>
  <c r="G14" i="2"/>
  <c r="G15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3" i="2"/>
  <c r="G44" i="2"/>
  <c r="G45" i="2"/>
  <c r="G46" i="2"/>
  <c r="G47" i="2"/>
  <c r="G48" i="2"/>
  <c r="G49" i="2"/>
  <c r="G50" i="2"/>
  <c r="G51" i="2"/>
  <c r="G59" i="2"/>
  <c r="G60" i="2"/>
  <c r="G61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9" i="2"/>
  <c r="G100" i="2"/>
  <c r="G109" i="2"/>
  <c r="G111" i="2"/>
  <c r="G112" i="2"/>
  <c r="G113" i="2"/>
  <c r="G114" i="2"/>
  <c r="G115" i="2"/>
  <c r="G117" i="2"/>
  <c r="G118" i="2"/>
  <c r="G119" i="2"/>
  <c r="G120" i="2"/>
  <c r="G121" i="2"/>
  <c r="G122" i="2"/>
  <c r="G124" i="2"/>
  <c r="G125" i="2"/>
  <c r="G126" i="2"/>
  <c r="G127" i="2"/>
  <c r="G128" i="2"/>
  <c r="G130" i="2"/>
  <c r="G132" i="2"/>
  <c r="G134" i="2"/>
  <c r="G135" i="2"/>
  <c r="G136" i="2"/>
  <c r="G137" i="2"/>
  <c r="G138" i="2"/>
  <c r="G139" i="2"/>
  <c r="G140" i="2"/>
  <c r="G141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8" i="2"/>
  <c r="G159" i="2"/>
  <c r="G160" i="2"/>
  <c r="G163" i="2"/>
  <c r="G164" i="2"/>
  <c r="G165" i="2"/>
  <c r="G166" i="2"/>
  <c r="G167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3" i="2"/>
  <c r="G185" i="2"/>
  <c r="G186" i="2"/>
  <c r="G189" i="2"/>
  <c r="G190" i="2"/>
  <c r="G191" i="2"/>
  <c r="G192" i="2"/>
  <c r="G193" i="2"/>
  <c r="G194" i="2"/>
  <c r="G197" i="2"/>
  <c r="G199" i="2"/>
  <c r="G200" i="2"/>
  <c r="G201" i="2"/>
  <c r="G202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7" i="2"/>
  <c r="G278" i="2"/>
  <c r="G280" i="2"/>
  <c r="G281" i="2"/>
  <c r="G283" i="2"/>
  <c r="G284" i="2"/>
  <c r="G285" i="2"/>
  <c r="G286" i="2"/>
  <c r="G288" i="2"/>
  <c r="G289" i="2"/>
  <c r="G290" i="2"/>
  <c r="G291" i="2"/>
  <c r="G292" i="2"/>
  <c r="G294" i="2"/>
  <c r="G296" i="2"/>
  <c r="G298" i="2"/>
  <c r="G299" i="2"/>
  <c r="G300" i="2"/>
  <c r="G303" i="2"/>
  <c r="G304" i="2"/>
  <c r="G305" i="2"/>
  <c r="G306" i="2"/>
  <c r="G308" i="2"/>
  <c r="G310" i="2"/>
  <c r="G312" i="2"/>
  <c r="G313" i="2"/>
  <c r="G315" i="2"/>
  <c r="G316" i="2"/>
  <c r="G317" i="2"/>
  <c r="G319" i="2"/>
  <c r="G320" i="2"/>
  <c r="G327" i="2"/>
  <c r="G328" i="2"/>
  <c r="G329" i="2"/>
  <c r="G330" i="2"/>
  <c r="G335" i="2"/>
  <c r="G336" i="2"/>
  <c r="G337" i="2"/>
  <c r="F5" i="2"/>
  <c r="F6" i="2"/>
  <c r="F7" i="2"/>
  <c r="F8" i="2"/>
  <c r="F9" i="2"/>
  <c r="F10" i="2"/>
  <c r="F11" i="2"/>
  <c r="F12" i="2"/>
  <c r="F13" i="2"/>
  <c r="F14" i="2"/>
  <c r="F15" i="2"/>
  <c r="F16" i="2"/>
  <c r="F18" i="2"/>
  <c r="F19" i="2"/>
  <c r="F20" i="2"/>
  <c r="F21" i="2"/>
  <c r="F22" i="2"/>
  <c r="F23" i="2"/>
  <c r="F24" i="2"/>
  <c r="F25" i="2"/>
  <c r="F26" i="2"/>
  <c r="F27" i="2"/>
  <c r="F28" i="2"/>
  <c r="F31" i="2"/>
  <c r="F32" i="2"/>
  <c r="F33" i="2"/>
  <c r="F34" i="2"/>
  <c r="F35" i="2"/>
  <c r="F36" i="2"/>
  <c r="F37" i="2"/>
  <c r="F38" i="2"/>
  <c r="F39" i="2"/>
  <c r="F40" i="2"/>
  <c r="F41" i="2"/>
  <c r="F43" i="2"/>
  <c r="F44" i="2"/>
  <c r="F45" i="2"/>
  <c r="F46" i="2"/>
  <c r="F47" i="2"/>
  <c r="F48" i="2"/>
  <c r="F49" i="2"/>
  <c r="F50" i="2"/>
  <c r="F51" i="2"/>
  <c r="F52" i="2"/>
  <c r="F53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9" i="2"/>
  <c r="F80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8" i="2"/>
  <c r="F119" i="2"/>
  <c r="F120" i="2"/>
  <c r="F121" i="2"/>
  <c r="F122" i="2"/>
  <c r="F123" i="2"/>
  <c r="F124" i="2"/>
  <c r="F126" i="2"/>
  <c r="F127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9" i="2"/>
  <c r="F160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85" i="2"/>
  <c r="F186" i="2"/>
  <c r="F187" i="2"/>
  <c r="F189" i="2"/>
  <c r="F190" i="2"/>
  <c r="F196" i="2"/>
  <c r="F197" i="2"/>
  <c r="F199" i="2"/>
  <c r="F201" i="2"/>
  <c r="F202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40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3" i="2"/>
  <c r="F264" i="2"/>
  <c r="F265" i="2"/>
  <c r="F266" i="2"/>
  <c r="F267" i="2"/>
  <c r="F268" i="2"/>
  <c r="F273" i="2"/>
  <c r="F274" i="2"/>
  <c r="F275" i="2"/>
  <c r="F276" i="2"/>
  <c r="F277" i="2"/>
  <c r="F278" i="2"/>
  <c r="F280" i="2"/>
  <c r="F281" i="2"/>
  <c r="F282" i="2"/>
  <c r="F283" i="2"/>
  <c r="F284" i="2"/>
  <c r="F285" i="2"/>
  <c r="F286" i="2"/>
  <c r="F288" i="2"/>
  <c r="F289" i="2"/>
  <c r="F290" i="2"/>
  <c r="F291" i="2"/>
  <c r="F292" i="2"/>
  <c r="F294" i="2"/>
  <c r="F296" i="2"/>
  <c r="F298" i="2"/>
  <c r="F299" i="2"/>
  <c r="F300" i="2"/>
  <c r="F301" i="2"/>
  <c r="F302" i="2"/>
  <c r="F303" i="2"/>
  <c r="F304" i="2"/>
  <c r="F305" i="2"/>
  <c r="F306" i="2"/>
  <c r="F308" i="2"/>
  <c r="F310" i="2"/>
  <c r="F312" i="2"/>
  <c r="F313" i="2"/>
  <c r="F314" i="2"/>
  <c r="F315" i="2"/>
  <c r="F316" i="2"/>
  <c r="F317" i="2"/>
  <c r="F319" i="2"/>
  <c r="F320" i="2"/>
  <c r="F327" i="2"/>
  <c r="F328" i="2"/>
  <c r="F329" i="2"/>
  <c r="F330" i="2"/>
  <c r="F332" i="2"/>
  <c r="F333" i="2"/>
  <c r="F335" i="2"/>
  <c r="F336" i="2"/>
  <c r="F337" i="2"/>
  <c r="F338" i="2"/>
  <c r="E112" i="2" l="1"/>
  <c r="E104" i="2" l="1"/>
  <c r="D104" i="2"/>
  <c r="D273" i="2"/>
  <c r="E273" i="2"/>
  <c r="C273" i="2"/>
  <c r="D249" i="2"/>
  <c r="E249" i="2"/>
  <c r="C249" i="2"/>
  <c r="D229" i="2"/>
  <c r="E229" i="2"/>
  <c r="C229" i="2"/>
  <c r="D227" i="2"/>
  <c r="E227" i="2"/>
  <c r="C227" i="2"/>
  <c r="D112" i="2"/>
  <c r="D6" i="2" l="1"/>
  <c r="E6" i="2"/>
  <c r="C6" i="2"/>
  <c r="C334" i="2" l="1"/>
  <c r="C331" i="2" s="1"/>
  <c r="C332" i="2"/>
  <c r="C326" i="2"/>
  <c r="C324" i="2" s="1"/>
  <c r="C325" i="2"/>
  <c r="C323" i="2" s="1"/>
  <c r="C322" i="2" s="1"/>
  <c r="C321" i="2" s="1"/>
  <c r="C318" i="2"/>
  <c r="C316" i="2"/>
  <c r="C315" i="2" s="1"/>
  <c r="C311" i="2"/>
  <c r="C309" i="2"/>
  <c r="C307" i="2"/>
  <c r="C305" i="2"/>
  <c r="C303" i="2"/>
  <c r="C301" i="2"/>
  <c r="C295" i="2"/>
  <c r="C293" i="2"/>
  <c r="C291" i="2"/>
  <c r="C287" i="2"/>
  <c r="C285" i="2"/>
  <c r="C283" i="2"/>
  <c r="C280" i="2"/>
  <c r="C275" i="2"/>
  <c r="C271" i="2"/>
  <c r="C269" i="2"/>
  <c r="C267" i="2"/>
  <c r="C265" i="2"/>
  <c r="C263" i="2"/>
  <c r="C261" i="2"/>
  <c r="C259" i="2"/>
  <c r="C257" i="2"/>
  <c r="C255" i="2"/>
  <c r="C253" i="2"/>
  <c r="C251" i="2"/>
  <c r="C247" i="2"/>
  <c r="C244" i="2"/>
  <c r="C242" i="2"/>
  <c r="C239" i="2"/>
  <c r="C237" i="2"/>
  <c r="C235" i="2"/>
  <c r="C233" i="2"/>
  <c r="C231" i="2"/>
  <c r="C225" i="2"/>
  <c r="C223" i="2"/>
  <c r="C220" i="2"/>
  <c r="C216" i="2"/>
  <c r="C214" i="2"/>
  <c r="C205" i="2" s="1"/>
  <c r="C210" i="2"/>
  <c r="C206" i="2"/>
  <c r="C199" i="2"/>
  <c r="C195" i="2"/>
  <c r="C191" i="2"/>
  <c r="C188" i="2"/>
  <c r="C185" i="2"/>
  <c r="C182" i="2"/>
  <c r="C181" i="2"/>
  <c r="C177" i="2"/>
  <c r="C176" i="2" s="1"/>
  <c r="C174" i="2"/>
  <c r="C172" i="2"/>
  <c r="C170" i="2"/>
  <c r="C168" i="2"/>
  <c r="C166" i="2"/>
  <c r="C164" i="2"/>
  <c r="C161" i="2"/>
  <c r="C159" i="2"/>
  <c r="C157" i="2"/>
  <c r="C155" i="2"/>
  <c r="C153" i="2"/>
  <c r="C151" i="2"/>
  <c r="C149" i="2"/>
  <c r="C148" i="2"/>
  <c r="C147" i="2"/>
  <c r="C146" i="2" s="1"/>
  <c r="C145" i="2"/>
  <c r="C144" i="2"/>
  <c r="C140" i="2"/>
  <c r="C139" i="2" s="1"/>
  <c r="C138" i="2"/>
  <c r="C135" i="2"/>
  <c r="C134" i="2" s="1"/>
  <c r="C131" i="2"/>
  <c r="C128" i="2"/>
  <c r="C127" i="2" s="1"/>
  <c r="C116" i="2"/>
  <c r="C113" i="2"/>
  <c r="C112" i="2" s="1"/>
  <c r="C107" i="2"/>
  <c r="C104" i="2"/>
  <c r="C99" i="2"/>
  <c r="C96" i="2" s="1"/>
  <c r="C95" i="2" s="1"/>
  <c r="C91" i="2"/>
  <c r="C87" i="2"/>
  <c r="C84" i="2"/>
  <c r="C83" i="2" s="1"/>
  <c r="C81" i="2"/>
  <c r="C79" i="2"/>
  <c r="C76" i="2"/>
  <c r="C75" i="2" s="1"/>
  <c r="C71" i="2"/>
  <c r="C68" i="2"/>
  <c r="C64" i="2"/>
  <c r="C61" i="2"/>
  <c r="C56" i="2"/>
  <c r="C55" i="2"/>
  <c r="C54" i="2" s="1"/>
  <c r="C52" i="2"/>
  <c r="C50" i="2"/>
  <c r="C48" i="2"/>
  <c r="C44" i="2"/>
  <c r="C41" i="2"/>
  <c r="C40" i="2" s="1"/>
  <c r="C36" i="2" s="1"/>
  <c r="C37" i="2"/>
  <c r="C34" i="2"/>
  <c r="C32" i="2"/>
  <c r="C28" i="2" s="1"/>
  <c r="C29" i="2"/>
  <c r="C26" i="2"/>
  <c r="C24" i="2"/>
  <c r="C22" i="2"/>
  <c r="C20" i="2"/>
  <c r="C5" i="2"/>
  <c r="C219" i="2" l="1"/>
  <c r="C19" i="2"/>
  <c r="C18" i="2" s="1"/>
  <c r="C47" i="2"/>
  <c r="C86" i="2"/>
  <c r="C111" i="2"/>
  <c r="C180" i="2"/>
  <c r="C60" i="2"/>
  <c r="C59" i="2" s="1"/>
  <c r="C103" i="2"/>
  <c r="C102" i="2" s="1"/>
  <c r="C279" i="2"/>
  <c r="C297" i="2"/>
  <c r="C143" i="2"/>
  <c r="C142" i="2" s="1"/>
  <c r="C190" i="2"/>
  <c r="C204" i="2" l="1"/>
  <c r="C203" i="2" s="1"/>
  <c r="C4" i="2"/>
  <c r="E280" i="2"/>
  <c r="D280" i="2"/>
  <c r="E287" i="2"/>
  <c r="D287" i="2"/>
  <c r="D269" i="2"/>
  <c r="E269" i="2"/>
  <c r="D301" i="2"/>
  <c r="E301" i="2"/>
  <c r="D91" i="2"/>
  <c r="E91" i="2"/>
  <c r="D334" i="2"/>
  <c r="E334" i="2"/>
  <c r="F334" i="2" s="1"/>
  <c r="D148" i="2"/>
  <c r="E148" i="2"/>
  <c r="G287" i="2" l="1"/>
  <c r="F287" i="2"/>
  <c r="C339" i="2"/>
  <c r="D131" i="2"/>
  <c r="E131" i="2"/>
  <c r="J7" i="2" l="1"/>
  <c r="J8" i="2"/>
  <c r="J11" i="2"/>
  <c r="J12" i="2"/>
  <c r="J13" i="2"/>
  <c r="J14" i="2"/>
  <c r="J15" i="2"/>
  <c r="J21" i="2"/>
  <c r="J23" i="2"/>
  <c r="J25" i="2"/>
  <c r="J27" i="2"/>
  <c r="J30" i="2"/>
  <c r="J31" i="2"/>
  <c r="J33" i="2"/>
  <c r="J35" i="2"/>
  <c r="J38" i="2"/>
  <c r="J39" i="2"/>
  <c r="J42" i="2"/>
  <c r="J43" i="2"/>
  <c r="J45" i="2"/>
  <c r="J46" i="2"/>
  <c r="J49" i="2"/>
  <c r="J51" i="2"/>
  <c r="J53" i="2"/>
  <c r="J57" i="2"/>
  <c r="J58" i="2"/>
  <c r="J62" i="2"/>
  <c r="J63" i="2"/>
  <c r="J65" i="2"/>
  <c r="J66" i="2"/>
  <c r="J67" i="2"/>
  <c r="J69" i="2"/>
  <c r="J70" i="2"/>
  <c r="J72" i="2"/>
  <c r="J73" i="2"/>
  <c r="J74" i="2"/>
  <c r="J77" i="2"/>
  <c r="J78" i="2"/>
  <c r="J80" i="2"/>
  <c r="J82" i="2"/>
  <c r="J85" i="2"/>
  <c r="J88" i="2"/>
  <c r="J89" i="2"/>
  <c r="J90" i="2"/>
  <c r="J92" i="2"/>
  <c r="J94" i="2"/>
  <c r="J97" i="2"/>
  <c r="J98" i="2"/>
  <c r="J100" i="2"/>
  <c r="J101" i="2"/>
  <c r="J106" i="2"/>
  <c r="J108" i="2"/>
  <c r="J109" i="2"/>
  <c r="J110" i="2"/>
  <c r="J118" i="2"/>
  <c r="J119" i="2"/>
  <c r="J120" i="2"/>
  <c r="J121" i="2"/>
  <c r="J122" i="2"/>
  <c r="J123" i="2"/>
  <c r="J124" i="2"/>
  <c r="J126" i="2"/>
  <c r="J129" i="2"/>
  <c r="J130" i="2"/>
  <c r="J132" i="2"/>
  <c r="J133" i="2"/>
  <c r="J136" i="2"/>
  <c r="J137" i="2"/>
  <c r="J138" i="2"/>
  <c r="J141" i="2"/>
  <c r="J145" i="2"/>
  <c r="J147" i="2"/>
  <c r="J149" i="2"/>
  <c r="J150" i="2"/>
  <c r="J152" i="2"/>
  <c r="J154" i="2"/>
  <c r="J156" i="2"/>
  <c r="J158" i="2"/>
  <c r="J160" i="2"/>
  <c r="J162" i="2"/>
  <c r="J163" i="2"/>
  <c r="J165" i="2"/>
  <c r="J167" i="2"/>
  <c r="J169" i="2"/>
  <c r="J171" i="2"/>
  <c r="J173" i="2"/>
  <c r="J175" i="2"/>
  <c r="J178" i="2"/>
  <c r="J179" i="2"/>
  <c r="J183" i="2"/>
  <c r="J184" i="2"/>
  <c r="J186" i="2"/>
  <c r="J187" i="2"/>
  <c r="J189" i="2"/>
  <c r="J192" i="2"/>
  <c r="J193" i="2"/>
  <c r="J194" i="2"/>
  <c r="J196" i="2"/>
  <c r="J197" i="2"/>
  <c r="J198" i="2"/>
  <c r="J200" i="2"/>
  <c r="J201" i="2"/>
  <c r="J202" i="2"/>
  <c r="E195" i="2" l="1"/>
  <c r="D81" i="2" l="1"/>
  <c r="E81" i="2"/>
  <c r="E326" i="2"/>
  <c r="D326" i="2"/>
  <c r="D324" i="2" s="1"/>
  <c r="G326" i="2" l="1"/>
  <c r="F326" i="2"/>
  <c r="J81" i="2"/>
  <c r="E324" i="2"/>
  <c r="J113" i="2"/>
  <c r="D311" i="2"/>
  <c r="E311" i="2"/>
  <c r="G324" i="2" l="1"/>
  <c r="F324" i="2"/>
  <c r="F311" i="2"/>
  <c r="D261" i="2"/>
  <c r="E261" i="2"/>
  <c r="D225" i="2" l="1"/>
  <c r="E225" i="2"/>
  <c r="E116" i="2"/>
  <c r="D114" i="2"/>
  <c r="J114" i="2" l="1"/>
  <c r="J148" i="2" l="1"/>
  <c r="J131" i="2"/>
  <c r="J195" i="2"/>
  <c r="J116" i="2"/>
  <c r="J6" i="2"/>
  <c r="D155" i="2"/>
  <c r="E155" i="2"/>
  <c r="J155" i="2" l="1"/>
  <c r="E332" i="2"/>
  <c r="D332" i="2"/>
  <c r="D303" i="2"/>
  <c r="E303" i="2"/>
  <c r="D271" i="2"/>
  <c r="E271" i="2"/>
  <c r="D239" i="2"/>
  <c r="E239" i="2"/>
  <c r="D235" i="2"/>
  <c r="E235" i="2"/>
  <c r="D216" i="2"/>
  <c r="E216" i="2"/>
  <c r="D199" i="2"/>
  <c r="E199" i="2"/>
  <c r="D177" i="2"/>
  <c r="E177" i="2"/>
  <c r="J199" i="2" l="1"/>
  <c r="J177" i="2"/>
  <c r="E331" i="2"/>
  <c r="J91" i="2" l="1"/>
  <c r="D237" i="2"/>
  <c r="E237" i="2"/>
  <c r="D56" i="2"/>
  <c r="E56" i="2"/>
  <c r="J56" i="2" l="1"/>
  <c r="D247" i="2"/>
  <c r="E247" i="2"/>
  <c r="E223" i="2"/>
  <c r="D333" i="2"/>
  <c r="D325" i="2"/>
  <c r="E325" i="2"/>
  <c r="D244" i="2"/>
  <c r="E244" i="2"/>
  <c r="D188" i="2"/>
  <c r="E188" i="2"/>
  <c r="D181" i="2"/>
  <c r="E181" i="2"/>
  <c r="D172" i="2"/>
  <c r="E172" i="2"/>
  <c r="D157" i="2"/>
  <c r="E157" i="2"/>
  <c r="G157" i="2" s="1"/>
  <c r="D153" i="2"/>
  <c r="E153" i="2"/>
  <c r="F325" i="2" l="1"/>
  <c r="G325" i="2"/>
  <c r="G188" i="2"/>
  <c r="F188" i="2"/>
  <c r="J188" i="2"/>
  <c r="J172" i="2"/>
  <c r="J153" i="2"/>
  <c r="J157" i="2"/>
  <c r="J181" i="2"/>
  <c r="D331" i="2"/>
  <c r="F331" i="2" s="1"/>
  <c r="D323" i="2"/>
  <c r="D322" i="2" s="1"/>
  <c r="E323" i="2"/>
  <c r="D116" i="2"/>
  <c r="D115" i="2"/>
  <c r="G323" i="2" l="1"/>
  <c r="F323" i="2"/>
  <c r="E322" i="2"/>
  <c r="E76" i="2"/>
  <c r="F322" i="2" l="1"/>
  <c r="G322" i="2"/>
  <c r="J115" i="2"/>
  <c r="J76" i="2"/>
  <c r="D321" i="2"/>
  <c r="E321" i="2"/>
  <c r="D233" i="2"/>
  <c r="E233" i="2"/>
  <c r="D231" i="2"/>
  <c r="E231" i="2"/>
  <c r="F321" i="2" l="1"/>
  <c r="G321" i="2"/>
  <c r="J112" i="2"/>
  <c r="D309" i="2"/>
  <c r="E309" i="2"/>
  <c r="G309" i="2" l="1"/>
  <c r="F309" i="2"/>
  <c r="D253" i="2"/>
  <c r="E253" i="2"/>
  <c r="D251" i="2"/>
  <c r="E251" i="2"/>
  <c r="D164" i="2" l="1"/>
  <c r="E164" i="2"/>
  <c r="J164" i="2" l="1"/>
  <c r="D84" i="2"/>
  <c r="E84" i="2"/>
  <c r="D305" i="2"/>
  <c r="E305" i="2"/>
  <c r="D265" i="2"/>
  <c r="E265" i="2"/>
  <c r="J84" i="2" l="1"/>
  <c r="D83" i="2"/>
  <c r="E83" i="2"/>
  <c r="D255" i="2"/>
  <c r="E255" i="2"/>
  <c r="D220" i="2"/>
  <c r="E220" i="2"/>
  <c r="J83" i="2" l="1"/>
  <c r="D176" i="2"/>
  <c r="E176" i="2"/>
  <c r="J176" i="2" l="1"/>
  <c r="D263" i="2"/>
  <c r="E263" i="2"/>
  <c r="D316" i="2" l="1"/>
  <c r="E316" i="2"/>
  <c r="D214" i="2"/>
  <c r="E214" i="2"/>
  <c r="E174" i="2"/>
  <c r="D174" i="2"/>
  <c r="E161" i="2"/>
  <c r="D161" i="2"/>
  <c r="D79" i="2"/>
  <c r="E79" i="2"/>
  <c r="E318" i="2"/>
  <c r="D318" i="2"/>
  <c r="E275" i="2"/>
  <c r="D275" i="2"/>
  <c r="D182" i="2"/>
  <c r="D55" i="2"/>
  <c r="D54" i="2" s="1"/>
  <c r="E307" i="2"/>
  <c r="D307" i="2"/>
  <c r="D297" i="2" s="1"/>
  <c r="E295" i="2"/>
  <c r="D295" i="2"/>
  <c r="E293" i="2"/>
  <c r="D293" i="2"/>
  <c r="E291" i="2"/>
  <c r="D291" i="2"/>
  <c r="E285" i="2"/>
  <c r="D285" i="2"/>
  <c r="E283" i="2"/>
  <c r="D283" i="2"/>
  <c r="E267" i="2"/>
  <c r="D267" i="2"/>
  <c r="E259" i="2"/>
  <c r="D259" i="2"/>
  <c r="E257" i="2"/>
  <c r="D257" i="2"/>
  <c r="E242" i="2"/>
  <c r="D242" i="2"/>
  <c r="D223" i="2"/>
  <c r="E210" i="2"/>
  <c r="D210" i="2"/>
  <c r="E206" i="2"/>
  <c r="D206" i="2"/>
  <c r="D195" i="2"/>
  <c r="E191" i="2"/>
  <c r="D191" i="2"/>
  <c r="E185" i="2"/>
  <c r="D185" i="2"/>
  <c r="E182" i="2"/>
  <c r="E170" i="2"/>
  <c r="D170" i="2"/>
  <c r="E168" i="2"/>
  <c r="D168" i="2"/>
  <c r="E166" i="2"/>
  <c r="D166" i="2"/>
  <c r="E159" i="2"/>
  <c r="D159" i="2"/>
  <c r="E151" i="2"/>
  <c r="D151" i="2"/>
  <c r="E146" i="2"/>
  <c r="D146" i="2"/>
  <c r="E144" i="2"/>
  <c r="D144" i="2"/>
  <c r="E140" i="2"/>
  <c r="D140" i="2"/>
  <c r="E135" i="2"/>
  <c r="D135" i="2"/>
  <c r="E128" i="2"/>
  <c r="D128" i="2"/>
  <c r="E107" i="2"/>
  <c r="D107" i="2"/>
  <c r="E99" i="2"/>
  <c r="D99" i="2"/>
  <c r="E87" i="2"/>
  <c r="D87" i="2"/>
  <c r="D76" i="2"/>
  <c r="D75" i="2" s="1"/>
  <c r="E71" i="2"/>
  <c r="D71" i="2"/>
  <c r="E68" i="2"/>
  <c r="D68" i="2"/>
  <c r="E64" i="2"/>
  <c r="D64" i="2"/>
  <c r="E61" i="2"/>
  <c r="D61" i="2"/>
  <c r="E52" i="2"/>
  <c r="D52" i="2"/>
  <c r="E50" i="2"/>
  <c r="D50" i="2"/>
  <c r="E48" i="2"/>
  <c r="D48" i="2"/>
  <c r="E44" i="2"/>
  <c r="D44" i="2"/>
  <c r="E41" i="2"/>
  <c r="D41" i="2"/>
  <c r="E37" i="2"/>
  <c r="D37" i="2"/>
  <c r="E34" i="2"/>
  <c r="D34" i="2"/>
  <c r="E32" i="2"/>
  <c r="D32" i="2"/>
  <c r="E29" i="2"/>
  <c r="D29" i="2"/>
  <c r="E26" i="2"/>
  <c r="D26" i="2"/>
  <c r="E24" i="2"/>
  <c r="D24" i="2"/>
  <c r="E22" i="2"/>
  <c r="D22" i="2"/>
  <c r="E20" i="2"/>
  <c r="D20" i="2"/>
  <c r="F161" i="2" l="1"/>
  <c r="G318" i="2"/>
  <c r="F318" i="2"/>
  <c r="G307" i="2"/>
  <c r="F307" i="2"/>
  <c r="F295" i="2"/>
  <c r="G295" i="2"/>
  <c r="G293" i="2"/>
  <c r="F293" i="2"/>
  <c r="E219" i="2"/>
  <c r="D219" i="2"/>
  <c r="J50" i="2"/>
  <c r="J182" i="2"/>
  <c r="J79" i="2"/>
  <c r="E75" i="2"/>
  <c r="E297" i="2"/>
  <c r="J166" i="2"/>
  <c r="E190" i="2"/>
  <c r="J185" i="2"/>
  <c r="J161" i="2"/>
  <c r="J107" i="2"/>
  <c r="J71" i="2"/>
  <c r="J140" i="2"/>
  <c r="D86" i="2"/>
  <c r="J191" i="2"/>
  <c r="J174" i="2"/>
  <c r="J170" i="2"/>
  <c r="J168" i="2"/>
  <c r="J159" i="2"/>
  <c r="J151" i="2"/>
  <c r="J146" i="2"/>
  <c r="J144" i="2"/>
  <c r="J135" i="2"/>
  <c r="E127" i="2"/>
  <c r="J128" i="2"/>
  <c r="J104" i="2"/>
  <c r="J99" i="2"/>
  <c r="J87" i="2"/>
  <c r="J68" i="2"/>
  <c r="J64" i="2"/>
  <c r="J61" i="2"/>
  <c r="J52" i="2"/>
  <c r="J48" i="2"/>
  <c r="J44" i="2"/>
  <c r="J41" i="2"/>
  <c r="J37" i="2"/>
  <c r="J34" i="2"/>
  <c r="J32" i="2"/>
  <c r="J29" i="2"/>
  <c r="J26" i="2"/>
  <c r="J24" i="2"/>
  <c r="J22" i="2"/>
  <c r="J20" i="2"/>
  <c r="E143" i="2"/>
  <c r="G143" i="2" s="1"/>
  <c r="D127" i="2"/>
  <c r="E86" i="2"/>
  <c r="D315" i="2"/>
  <c r="D180" i="2"/>
  <c r="D143" i="2"/>
  <c r="F143" i="2" s="1"/>
  <c r="D139" i="2"/>
  <c r="D134" i="2"/>
  <c r="D96" i="2"/>
  <c r="E180" i="2"/>
  <c r="D190" i="2"/>
  <c r="E55" i="2"/>
  <c r="E315" i="2"/>
  <c r="E96" i="2"/>
  <c r="D5" i="2"/>
  <c r="E134" i="2"/>
  <c r="E111" i="2" s="1"/>
  <c r="E103" i="2"/>
  <c r="E19" i="2"/>
  <c r="E205" i="2"/>
  <c r="D205" i="2"/>
  <c r="E139" i="2"/>
  <c r="D103" i="2"/>
  <c r="D102" i="2" s="1"/>
  <c r="D40" i="2"/>
  <c r="D279" i="2"/>
  <c r="D60" i="2"/>
  <c r="E60" i="2"/>
  <c r="D47" i="2"/>
  <c r="E40" i="2"/>
  <c r="D28" i="2"/>
  <c r="D19" i="2"/>
  <c r="E28" i="2"/>
  <c r="E47" i="2"/>
  <c r="E279" i="2"/>
  <c r="E5" i="2"/>
  <c r="G297" i="2" l="1"/>
  <c r="F297" i="2"/>
  <c r="G279" i="2"/>
  <c r="F279" i="2"/>
  <c r="E59" i="2"/>
  <c r="J190" i="2"/>
  <c r="J180" i="2"/>
  <c r="J134" i="2"/>
  <c r="J103" i="2"/>
  <c r="J60" i="2"/>
  <c r="J47" i="2"/>
  <c r="J139" i="2"/>
  <c r="D95" i="2"/>
  <c r="J143" i="2"/>
  <c r="J127" i="2"/>
  <c r="J96" i="2"/>
  <c r="J86" i="2"/>
  <c r="J75" i="2"/>
  <c r="J55" i="2"/>
  <c r="J40" i="2"/>
  <c r="J28" i="2"/>
  <c r="J19" i="2"/>
  <c r="J5" i="2"/>
  <c r="E142" i="2"/>
  <c r="D111" i="2"/>
  <c r="D142" i="2"/>
  <c r="D36" i="2"/>
  <c r="D18" i="2"/>
  <c r="E54" i="2"/>
  <c r="E204" i="2"/>
  <c r="D204" i="2"/>
  <c r="D203" i="2" s="1"/>
  <c r="D59" i="2"/>
  <c r="E18" i="2"/>
  <c r="E95" i="2"/>
  <c r="E36" i="2"/>
  <c r="E102" i="2"/>
  <c r="G204" i="2" l="1"/>
  <c r="F204" i="2"/>
  <c r="F142" i="2"/>
  <c r="G142" i="2"/>
  <c r="J59" i="2"/>
  <c r="J142" i="2"/>
  <c r="J111" i="2"/>
  <c r="J102" i="2"/>
  <c r="J95" i="2"/>
  <c r="J54" i="2"/>
  <c r="J36" i="2"/>
  <c r="J18" i="2"/>
  <c r="D4" i="2"/>
  <c r="E203" i="2"/>
  <c r="E4" i="2"/>
  <c r="F203" i="2" l="1"/>
  <c r="G203" i="2"/>
  <c r="F4" i="2"/>
  <c r="G4" i="2"/>
  <c r="J203" i="2"/>
  <c r="J4" i="2"/>
  <c r="K36" i="2"/>
  <c r="D339" i="2"/>
  <c r="E339" i="2"/>
  <c r="G339" i="2" l="1"/>
  <c r="F339" i="2"/>
</calcChain>
</file>

<file path=xl/sharedStrings.xml><?xml version="1.0" encoding="utf-8"?>
<sst xmlns="http://schemas.openxmlformats.org/spreadsheetml/2006/main" count="714" uniqueCount="695">
  <si>
    <t>(рублей)</t>
  </si>
  <si>
    <t>Код бюджетной классификации Российской Федерации</t>
  </si>
  <si>
    <t>Наименование доходов</t>
  </si>
  <si>
    <t>Процент исполнения к прогнозным параметрам доходов, %</t>
  </si>
  <si>
    <t>00010000000000000000</t>
  </si>
  <si>
    <t>00010100000000000000</t>
  </si>
  <si>
    <t>00010102010010000110</t>
  </si>
  <si>
    <t>00010102020010000110</t>
  </si>
  <si>
    <t>00010102030010000110</t>
  </si>
  <si>
    <t>00010102040010000110</t>
  </si>
  <si>
    <t>00010300000000000000</t>
  </si>
  <si>
    <t>00010302000010000110</t>
  </si>
  <si>
    <t>00010302230010000110</t>
  </si>
  <si>
    <t>00010302240010000110</t>
  </si>
  <si>
    <t>00010302250010000110</t>
  </si>
  <si>
    <t>00010302260010000110</t>
  </si>
  <si>
    <t>00010500000000000000</t>
  </si>
  <si>
    <t>00010502000020000110</t>
  </si>
  <si>
    <t>00010502010020000110</t>
  </si>
  <si>
    <t>00010502020020000110</t>
  </si>
  <si>
    <t>00010503000010000110</t>
  </si>
  <si>
    <t>00010503010010000110</t>
  </si>
  <si>
    <t>00010504000020000110</t>
  </si>
  <si>
    <t>00010504020020000110</t>
  </si>
  <si>
    <t>00010600000000000000</t>
  </si>
  <si>
    <t>00010601000000000110</t>
  </si>
  <si>
    <t>00010601030100000110</t>
  </si>
  <si>
    <t>00010601030130000110</t>
  </si>
  <si>
    <t>00010606000000000110</t>
  </si>
  <si>
    <t>00010606030000000110</t>
  </si>
  <si>
    <t>00010606033100000110</t>
  </si>
  <si>
    <t>00010606033130000110</t>
  </si>
  <si>
    <t>00010606040000000110</t>
  </si>
  <si>
    <t>00010606043100000110</t>
  </si>
  <si>
    <t>00010606043130000110</t>
  </si>
  <si>
    <t>00010800000000000000</t>
  </si>
  <si>
    <t>00010803000010000110</t>
  </si>
  <si>
    <t>00010803010010000110</t>
  </si>
  <si>
    <t>00010804000010000110</t>
  </si>
  <si>
    <t>00010804020010000110</t>
  </si>
  <si>
    <t>00010807000010000110</t>
  </si>
  <si>
    <t>00010807150010000110</t>
  </si>
  <si>
    <t>00011100000000000000</t>
  </si>
  <si>
    <t>00011105000000000120</t>
  </si>
  <si>
    <t>00011105010000000120</t>
  </si>
  <si>
    <t>00011105013050000120</t>
  </si>
  <si>
    <t>00011105013130000120</t>
  </si>
  <si>
    <t>00011105020000000120</t>
  </si>
  <si>
    <t>00011105025050000120</t>
  </si>
  <si>
    <t>00011105025130000120</t>
  </si>
  <si>
    <t>00011105030000000120</t>
  </si>
  <si>
    <t>00011105035100000120</t>
  </si>
  <si>
    <t>00011105035130000120</t>
  </si>
  <si>
    <t>00011105070000000120</t>
  </si>
  <si>
    <t>00011105075050000120</t>
  </si>
  <si>
    <t>00011105075100000120</t>
  </si>
  <si>
    <t>00011105075130000120</t>
  </si>
  <si>
    <t>00011105300000000120</t>
  </si>
  <si>
    <t>00011105310000000120</t>
  </si>
  <si>
    <t>00011105313130000120</t>
  </si>
  <si>
    <t>00011109000000000120</t>
  </si>
  <si>
    <t>00011109040000000120</t>
  </si>
  <si>
    <t>00011109045050000120</t>
  </si>
  <si>
    <t>00011109045100000120</t>
  </si>
  <si>
    <t>00011109045130000120</t>
  </si>
  <si>
    <t>00011200000000000000</t>
  </si>
  <si>
    <t>00011201000010000120</t>
  </si>
  <si>
    <t>00011201010010000120</t>
  </si>
  <si>
    <t>00011201030010000120</t>
  </si>
  <si>
    <t>00011201040010000120</t>
  </si>
  <si>
    <t>00011201041010000120</t>
  </si>
  <si>
    <t>00011300000000000000</t>
  </si>
  <si>
    <t>00011302000000000130</t>
  </si>
  <si>
    <t>00011302060000000130</t>
  </si>
  <si>
    <t>00011302065130000130</t>
  </si>
  <si>
    <t>00011302990000000130</t>
  </si>
  <si>
    <t>00011302995050000130</t>
  </si>
  <si>
    <t>00011302995100000130</t>
  </si>
  <si>
    <t>00011302995130000130</t>
  </si>
  <si>
    <t>00011400000000000000</t>
  </si>
  <si>
    <t>00011402000000000000</t>
  </si>
  <si>
    <t>00011402050050000440</t>
  </si>
  <si>
    <t>00011402050100000410</t>
  </si>
  <si>
    <t>00011402050130000410</t>
  </si>
  <si>
    <t>00011402053050000440</t>
  </si>
  <si>
    <t>00011402053100000410</t>
  </si>
  <si>
    <t>00011402053130000410</t>
  </si>
  <si>
    <t>00011406000000000430</t>
  </si>
  <si>
    <t>00011406010000000430</t>
  </si>
  <si>
    <t>00011406013050000430</t>
  </si>
  <si>
    <t>00011406013130000430</t>
  </si>
  <si>
    <t>00011406020000000430</t>
  </si>
  <si>
    <t>00011406025130000430</t>
  </si>
  <si>
    <t>00011406300000000430</t>
  </si>
  <si>
    <t>00011406310000000430</t>
  </si>
  <si>
    <t>00011406313050000430</t>
  </si>
  <si>
    <t>00011406313130000430</t>
  </si>
  <si>
    <t>00011500000000000000</t>
  </si>
  <si>
    <t>00011502000000000140</t>
  </si>
  <si>
    <t>00011502050050000140</t>
  </si>
  <si>
    <t>00011600000000000000</t>
  </si>
  <si>
    <t>00011700000000000000</t>
  </si>
  <si>
    <t>00011701000000000180</t>
  </si>
  <si>
    <t>00011701050050000180</t>
  </si>
  <si>
    <t>00011701050100000180</t>
  </si>
  <si>
    <t>00011705000000000180</t>
  </si>
  <si>
    <t>00011705050050000180</t>
  </si>
  <si>
    <t>00011705050100000180</t>
  </si>
  <si>
    <t>00011705050130000180</t>
  </si>
  <si>
    <t>00020000000000000000</t>
  </si>
  <si>
    <t>00020200000000000000</t>
  </si>
  <si>
    <t>00020700000000000000</t>
  </si>
  <si>
    <t>00085000000000000000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</si>
  <si>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</si>
  <si>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</si>
  <si>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</si>
  <si>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</si>
  <si>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</si>
  <si>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</si>
  <si>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</si>
  <si>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</si>
  <si>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</si>
  <si>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</si>
  <si>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</si>
  <si>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</si>
  <si>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</si>
  <si>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муниципальных районов 5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</si>
  <si>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</si>
  <si>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</si>
  <si>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</si>
  <si>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</si>
  <si>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</si>
  <si>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</si>
  <si>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</si>
  <si>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организаций, обладающих земельным участком, расположенным в границах городских поселений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</si>
  <si>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</si>
  <si>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</si>
  <si>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Земельный налог с физических лиц, обладающих земельным участком, расположенным в границах городских поселений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</si>
  <si>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</si>
  <si>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</si>
  <si>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</si>
  <si>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</si>
  <si>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</si>
  <si>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</si>
  <si>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разрешения на установку рекламной конструкции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</si>
  <si>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</si>
  <si>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</si>
  <si>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</si>
  <si>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</si>
  <si>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</si>
  <si>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</si>
  <si>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</si>
  <si>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</si>
  <si>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</si>
  <si>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</si>
  <si>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</si>
  <si>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</si>
  <si>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муниципальных районов (за исключением земельных участков)</t>
  </si>
  <si>
    <t>Доходы от сдачи в аренду имущества, составляющего казну сельских поселений (за исключением земельных участков)</t>
  </si>
  <si>
    <t>Доходы от сдачи в аренду имущества, составляющего казну городских поселений (за исключением земельных участков)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</si>
  <si>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</si>
  <si>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</si>
  <si>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</si>
  <si>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</si>
  <si>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</si>
  <si>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</si>
  <si>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</si>
  <si>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</si>
  <si>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</si>
  <si>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</si>
  <si>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Плата за сбросы загрязняющих веществ в водные объекты</t>
  </si>
  <si>
    <t>Плата за размещение отходов производства и потребления</t>
  </si>
  <si>
    <t>Плата за размещение отходов производства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</si>
  <si>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</si>
  <si>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</t>
  </si>
  <si>
    <t>Доходы, поступающие в порядке возмещения расходов, понесенных в связи с эксплуатацией имущества городских поселений</t>
  </si>
  <si>
    <t>Прочие доходы от компенсации затрат государства</t>
  </si>
  <si>
    <t>Прочие доходы от компенсации затрат бюджетов муниципальных районов</t>
  </si>
  <si>
    <t>Прочие доходы от компенсации затрат бюджетов сельских поселений</t>
  </si>
  <si>
    <t>Прочие доходы от компенсации затрат бюджетов городских поселений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</si>
  <si>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</si>
  <si>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</si>
  <si>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</si>
  <si>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</si>
  <si>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</si>
  <si>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</si>
  <si>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</si>
  <si>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</si>
  <si>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</si>
  <si>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не разграничена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</si>
  <si>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</si>
  <si>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</si>
  <si>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</si>
  <si>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</si>
  <si>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</si>
  <si>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</si>
  <si>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</si>
  <si>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</si>
  <si>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ПЛАТЕЖИ И СБОРЫ</t>
  </si>
  <si>
    <t>Платежи, взимаемые государственными и муниципальными органами (организациями)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</si>
  <si>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</si>
  <si>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ШТРАФЫ, САНКЦИИ, ВОЗМЕЩЕНИЕ УЩЕРБА</t>
  </si>
  <si>
    <t>ПРОЧИЕ НЕНАЛОГОВЫЕ ДОХОДЫ</t>
  </si>
  <si>
    <t>Невыясненные поступления</t>
  </si>
  <si>
    <t>Невыясненные поступления, зачисляемые в бюджеты муниципальных районов</t>
  </si>
  <si>
    <t>Невыясненные поступления, зачисляемые в бюджеты сельских поселений</t>
  </si>
  <si>
    <t>Прочие неналоговые доходы</t>
  </si>
  <si>
    <t>Прочие неналоговые доходы бюджетов муниципальных районов</t>
  </si>
  <si>
    <t>Прочие неналоговые доходы бюджетов сельских поселений</t>
  </si>
  <si>
    <t>Прочие неналоговые доходы бюджетов городских поселений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</si>
  <si>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</si>
  <si>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</si>
  <si>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</si>
  <si>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</si>
  <si>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муниципальных районов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</si>
  <si>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</si>
  <si>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муниципальных районов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</si>
  <si>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</si>
  <si>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</si>
  <si>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</si>
  <si>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</si>
  <si>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</si>
  <si>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</si>
  <si>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</si>
  <si>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Субсидии бюджетам муниципальных районов на реализацию мероприятий по обеспечению жильем молодых семей</t>
  </si>
  <si>
    <t>Субсидия бюджетам на поддержку отрасли культуры</t>
  </si>
  <si>
    <t>Субсидия бюджетам муниципальных районов на поддержку отрасли культуры</t>
  </si>
  <si>
    <t>Прочие субсидии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</si>
  <si>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</si>
  <si>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</si>
  <si>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</si>
  <si>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</si>
  <si>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</si>
  <si>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</si>
  <si>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</si>
  <si>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</si>
  <si>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</si>
  <si>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</si>
  <si>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</si>
  <si>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</si>
  <si>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Иные межбюджетные трансферты</t>
  </si>
  <si>
    <t>Прочие межбюджетные трансферты, передаваемые бюджетам</t>
  </si>
  <si>
    <t>Прочие межбюджетные трансферты, передаваемые бюджетам муниципальных районов</t>
  </si>
  <si>
    <t>ПРОЧИЕ БЕЗВОЗМЕЗДНЫЕ ПОСТУПЛЕНИЯ</t>
  </si>
  <si>
    <t>Прочие безвозмездные поступления в бюджеты городских поселений</t>
  </si>
  <si>
    <t>Доходы бюджета - Всего</t>
  </si>
  <si>
    <t>Дотации бюджетам сельских поселений на выравнивание бюджетной обеспеченности</t>
  </si>
  <si>
    <t>Дотации бюджетам городских поселений на выравнивание бюджетной обеспеченности</t>
  </si>
  <si>
    <t>Дотации бюджетам сельских поселений на поддержку мер по обеспечению сбалансированности бюджетов</t>
  </si>
  <si>
    <t>Дотации бюджетам городских поселений на поддержку мер по обеспечению сбалансированности бюджетов</t>
  </si>
  <si>
    <t>Субвенции бюджетам городских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</si>
  <si>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</si>
  <si>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</si>
  <si>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</si>
  <si>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</si>
  <si>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</si>
  <si>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</si>
  <si>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</si>
  <si>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</si>
  <si>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</si>
  <si>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</si>
  <si>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</si>
  <si>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</si>
  <si>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</si>
  <si>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Единый налог на вмененный доход для отдельных видов деятельности (за налоговые периоды, истекшие до 1 января 2011 года)</t>
  </si>
  <si>
    <t>00010900000000000000</t>
  </si>
  <si>
    <t>ЗАДОЛЖЕННОСТЬ И ПЕРЕРАСЧЕТЫ ПО ОТМЕНЕННЫМ НАЛОГАМ, СБОРАМ И ИНЫМ ОБЯЗАТЕЛЬНЫМ ПЛАТЕЖАМ</t>
  </si>
  <si>
    <t>00010904000000000110</t>
  </si>
  <si>
    <t>Налоги на имущество</t>
  </si>
  <si>
    <t>00010904050000000110</t>
  </si>
  <si>
    <t>Земельный налог (по обязательствам, возникшим до 1 января 2006 года)</t>
  </si>
  <si>
    <t>00010904053130000110</t>
  </si>
  <si>
    <t>Земельный налог (по обязательствам, возникшим до 1 января 2006 года), мобилизуемый на территориях городских поселений</t>
  </si>
  <si>
    <t>00011105025100000120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</si>
  <si>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</si>
  <si>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00011201042010000120</t>
  </si>
  <si>
    <t>Плата за размещение твердых коммунальных отходов</t>
  </si>
  <si>
    <t>ДОХОДЫ ОТ ОКАЗАНИЯ ПЛАТНЫХ УСЛУГ И КОМПЕНСАЦИИ ЗАТРАТ ГОСУДАРСТВА</t>
  </si>
  <si>
    <t>00011406313100000430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</si>
  <si>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</t>
  </si>
  <si>
    <t>00011701050130000180</t>
  </si>
  <si>
    <t>Невыясненные поступления, зачисляемые в бюджеты городских поселений</t>
  </si>
  <si>
    <t>00020210000000000150</t>
  </si>
  <si>
    <t>00020215001000000150</t>
  </si>
  <si>
    <t>00020215001050000150</t>
  </si>
  <si>
    <t>00020215001100000150</t>
  </si>
  <si>
    <t>00020215001130000150</t>
  </si>
  <si>
    <t>00020215002000000150</t>
  </si>
  <si>
    <t>00020215002050000150</t>
  </si>
  <si>
    <t>00020215002100000150</t>
  </si>
  <si>
    <t>00020215002130000150</t>
  </si>
  <si>
    <t>00020220000000000150</t>
  </si>
  <si>
    <t>00020220077000000150</t>
  </si>
  <si>
    <t>00020220216000000150</t>
  </si>
  <si>
    <t>00020220216130000150</t>
  </si>
  <si>
    <t>00020225467000000150</t>
  </si>
  <si>
    <t>00020225467050000150</t>
  </si>
  <si>
    <t>00020225497000000150</t>
  </si>
  <si>
    <t>00020225497050000150</t>
  </si>
  <si>
    <t>00020225519000000150</t>
  </si>
  <si>
    <t>00020225519050000150</t>
  </si>
  <si>
    <t>00020225555000000150</t>
  </si>
  <si>
    <t>00020225555130000150</t>
  </si>
  <si>
    <t>00020229999000000150</t>
  </si>
  <si>
    <t>00020229999050000150</t>
  </si>
  <si>
    <t>00020230000000000150</t>
  </si>
  <si>
    <t>00020230024000000150</t>
  </si>
  <si>
    <t>00020230024050000150</t>
  </si>
  <si>
    <t>00020230024130000150</t>
  </si>
  <si>
    <t>00020230029000000150</t>
  </si>
  <si>
    <t>00020230029050000150</t>
  </si>
  <si>
    <t>00020235082000000150</t>
  </si>
  <si>
    <t>00020235082050000150</t>
  </si>
  <si>
    <t>00020235118000000150</t>
  </si>
  <si>
    <t>00020235118050000150</t>
  </si>
  <si>
    <t>00020235118100000150</t>
  </si>
  <si>
    <t>00020235118130000150</t>
  </si>
  <si>
    <t>00020235120000000150</t>
  </si>
  <si>
    <t>00020235120050000150</t>
  </si>
  <si>
    <t>00020235260000000150</t>
  </si>
  <si>
    <t>00020235260050000150</t>
  </si>
  <si>
    <t>00020240000000000150</t>
  </si>
  <si>
    <t>00020240014000000150</t>
  </si>
  <si>
    <t>00020240014050000150</t>
  </si>
  <si>
    <t>00020240014100000150</t>
  </si>
  <si>
    <t>00020249999000000150</t>
  </si>
  <si>
    <t>00020249999050000150</t>
  </si>
  <si>
    <t>00011601000010000140</t>
  </si>
  <si>
    <t>Административные штрафы, установленные Кодексом Российской Федерации об административных правонарушениях</t>
  </si>
  <si>
    <t>00011601050010000140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</si>
  <si>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</si>
  <si>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00011601053010000140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</si>
  <si>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          их прав                                                                                  </t>
  </si>
  <si>
    <t>00011601060010000140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</si>
  <si>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</si>
  <si>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</si>
  <si>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</si>
  <si>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</si>
  <si>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</si>
  <si>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00011601073010000140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</si>
  <si>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                                                                              </t>
  </si>
  <si>
    <t>00011601080010000140</t>
  </si>
  <si>
    <t>00011601083010000140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</si>
  <si>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</si>
  <si>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</si>
  <si>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00011601143010000140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</si>
  <si>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                  прав                                                                                   </t>
  </si>
  <si>
    <t>00011601150010000140</t>
  </si>
  <si>
    <t>00011601154010000140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</si>
  <si>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                                                                           </t>
  </si>
  <si>
    <t>00011601180010000140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</si>
  <si>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</si>
  <si>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00011601183010000140</t>
  </si>
  <si>
    <t xml:space="preserve"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                        </t>
  </si>
  <si>
    <t>00011601190010000140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</si>
  <si>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</si>
  <si>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</si>
  <si>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</si>
  <si>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</si>
  <si>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</si>
  <si>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</si>
  <si>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</si>
  <si>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00011610000000000140</t>
  </si>
  <si>
    <t>Платежи в целях возмещения причиненного ущерба (убытков)</t>
  </si>
  <si>
    <t>00011610120000000140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</si>
  <si>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</si>
  <si>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</si>
  <si>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</si>
  <si>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</si>
  <si>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</si>
  <si>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00020220077130000150</t>
  </si>
  <si>
    <t>Субсидии бюджетамгородских поселений на софинансирование капитальных вложений в объекты муниципальной собственности</t>
  </si>
  <si>
    <t>Субсидии бюджетам  на мероприятия федеральной целевой программы "Развитие водохозяйственного комплекса Российской Федерации в 2012 - 2020 годах"</t>
  </si>
  <si>
    <t>Субсидии бюджетам городских поселений на мероприятия федеральной целевой программы "Развитие водохозяйственного комплекса Российской Федерации в 2012 - 2020 годах"</t>
  </si>
  <si>
    <t>00020225016000000150</t>
  </si>
  <si>
    <t>00020225016130000150</t>
  </si>
  <si>
    <t>Субсидии бюджетам на оснащение объектов спортивной инфраструктуры спортивно-технологическим оборудованием</t>
  </si>
  <si>
    <r>
      <t xml:space="preserve">Субсидии бюджетам муниципальных районов на оснащение объектов спортивной инфраструктуры спортивно-технологическим оборудованием                                       </t>
    </r>
    <r>
      <rPr>
        <b/>
        <sz val="12"/>
        <rFont val="Times New Roman"/>
        <family val="1"/>
        <charset val="204"/>
      </rPr>
      <t xml:space="preserve"> </t>
    </r>
  </si>
  <si>
    <t>00020225228000000150</t>
  </si>
  <si>
    <t>00020225228050000150</t>
  </si>
  <si>
    <t>00020225299000000150</t>
  </si>
  <si>
    <t>00020225299130000150</t>
  </si>
  <si>
    <t>00020225306000000150</t>
  </si>
  <si>
    <t>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</si>
  <si>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>00020225306050000150</t>
  </si>
  <si>
    <t xml:space="preserve">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                          </t>
  </si>
  <si>
    <t>Субсидии бюджетам на государственную поддержку малого и среднего предпринимательства в субъектах Российской Федерации</t>
  </si>
  <si>
    <t>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</si>
  <si>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>00020225527000000150</t>
  </si>
  <si>
    <t>00020225527130000150</t>
  </si>
  <si>
    <t>00020229999130000150</t>
  </si>
  <si>
    <t>Прочие субсидии бюджетамгородских поселений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</si>
  <si>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</si>
  <si>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Межбюджетные трансферты, передаваемые бюджетам городских поселений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</si>
  <si>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00020245393000000150</t>
  </si>
  <si>
    <t>00020245393130000150</t>
  </si>
  <si>
    <t>Субвенции бюджетам на проведение Всероссийской переписи населения 2020 года</t>
  </si>
  <si>
    <t>00020235469000000150</t>
  </si>
  <si>
    <t>00020235469050000150</t>
  </si>
  <si>
    <t xml:space="preserve">Субвенции бюджетам муниципальных районов на проведение Всероссийской переписи населения 2020 года                     </t>
  </si>
  <si>
    <t>00011610032130000140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</si>
  <si>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</si>
  <si>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</si>
  <si>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00011610030130000140</t>
  </si>
  <si>
    <t>00020219999130000150</t>
  </si>
  <si>
    <t>00020219999000000150</t>
  </si>
  <si>
    <t>Прочие дотации бюджетам городских поселений</t>
  </si>
  <si>
    <t>Прочие дотации</t>
  </si>
  <si>
    <t>00020229999100000150</t>
  </si>
  <si>
    <t>Прочие субсидии бюджетам сельских поселений</t>
  </si>
  <si>
    <t>00020705030100000150</t>
  </si>
  <si>
    <t>Прочие безвозмездные поступления в бюджеты сельских поселений</t>
  </si>
  <si>
    <t>00011105320000000120</t>
  </si>
  <si>
    <t>00011105325130000120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</si>
  <si>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</si>
  <si>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поселений</t>
  </si>
  <si>
    <t>00011601153010000140</t>
  </si>
  <si>
    <t>00011602000020000140</t>
  </si>
  <si>
    <t>00011602010020000140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</si>
  <si>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</si>
  <si>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</si>
  <si>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00020215853000000150</t>
  </si>
  <si>
    <t>00020215853050000150</t>
  </si>
  <si>
    <t>Дотации бюджетам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</si>
  <si>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Дотации бюджетам муниципальных районов на поддержку мер по обеспечению 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</si>
  <si>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00020400000000000000</t>
  </si>
  <si>
    <t>00020405000050000150</t>
  </si>
  <si>
    <t>00020405099050000150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</si>
  <si>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</si>
  <si>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муниципальных районов</t>
  </si>
  <si>
    <t>Прочие безвозмездные поступления от негосударственных организаций в бюджеты муниципальных районов</t>
  </si>
  <si>
    <t>00011107015130000120</t>
  </si>
  <si>
    <t>00011107010000000120</t>
  </si>
  <si>
    <t>00011107000000000120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</si>
  <si>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</si>
  <si>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</si>
  <si>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Платежи от государственных и муниципальных унитарных предприятий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</si>
  <si>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</si>
  <si>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</si>
  <si>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00021900000000000000</t>
  </si>
  <si>
    <t>ВОЗВРАТ ОСТАТКОВ СУБСИДИЙ, СУБВЕНЦИЙ И ИНЫХ МЕЖБЮДЖЕТНЫХ ТРАНСФЕРТОВ, ИМЕЮЩИХ ЦЕЛЕВОЕ НАЗНАЧЕНИЕ, ПРОШЛЫХ ЛЕТ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</si>
  <si>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</si>
  <si>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</si>
  <si>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</si>
  <si>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00011607000000000140</t>
  </si>
  <si>
    <t>00011607010000000140</t>
  </si>
  <si>
    <t>00011607010130000140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</si>
  <si>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</si>
  <si>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</si>
  <si>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</si>
  <si>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00020225097050000150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</si>
  <si>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</si>
  <si>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00020225097000000150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</si>
  <si>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</si>
  <si>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</si>
  <si>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</si>
  <si>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00020225304050000150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</si>
  <si>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</si>
  <si>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</si>
  <si>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00020245303000000150</t>
  </si>
  <si>
    <t>00020245303050000150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</si>
  <si>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</si>
  <si>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</si>
  <si>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00011601170010000140</t>
  </si>
  <si>
    <t>00011601173010000140</t>
  </si>
  <si>
    <t xml:space="preserve">Плата за выбросы загрязняющих веществ в атмосферный воздух стационарными объектами </t>
  </si>
  <si>
    <t>00020219999050000150</t>
  </si>
  <si>
    <t>Прочие дотации бюджетам муниципальных районов</t>
  </si>
  <si>
    <t>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</si>
  <si>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</si>
  <si>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00020245550050000150</t>
  </si>
  <si>
    <t>00020245550000000150</t>
  </si>
  <si>
    <t>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</si>
  <si>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>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</si>
  <si>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>00011601113010000140</t>
  </si>
  <si>
    <t>00011601110010000140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</si>
  <si>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</si>
  <si>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</si>
  <si>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00020220302130000150</t>
  </si>
  <si>
    <t>00020220302000000150</t>
  </si>
  <si>
    <t>00020220299130000150</t>
  </si>
  <si>
    <t>00020220299000000150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</si>
  <si>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</si>
  <si>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</si>
  <si>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</si>
  <si>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</si>
  <si>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</si>
  <si>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</si>
  <si>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00011601090010000140</t>
  </si>
  <si>
    <t>00011601093010000140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</si>
  <si>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</si>
  <si>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</si>
  <si>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00011601130010000140</t>
  </si>
  <si>
    <t>00011601133010000140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</si>
  <si>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</si>
  <si>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</si>
  <si>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00011601333010000140</t>
  </si>
  <si>
    <t>00011601330000000140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</si>
  <si>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</si>
  <si>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</si>
  <si>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</si>
  <si>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</si>
  <si>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</si>
  <si>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</si>
  <si>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00011611000010000140</t>
  </si>
  <si>
    <t>00011611050010000140</t>
  </si>
  <si>
    <t>Платежи, уплачиваемые в целях возмещения вреда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</si>
  <si>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</si>
  <si>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Инициативные платежи</t>
  </si>
  <si>
    <t>Инициативные платежи, зачисляемые в бюджеты сельских поселений</t>
  </si>
  <si>
    <t>Инициативные платежи, зачисляемые в бюджеты городских поселений</t>
  </si>
  <si>
    <t>00011715000000000150</t>
  </si>
  <si>
    <t>00011715030100000150</t>
  </si>
  <si>
    <t>00011715030130000150</t>
  </si>
  <si>
    <t>00020225243050000150</t>
  </si>
  <si>
    <t>00020225243000000150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</si>
  <si>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</si>
  <si>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Субсидии бюджетам на строительство и реконструкцию (модернизацию) объектов питьевого водоснабжения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</si>
  <si>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</si>
  <si>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00020225299050000150</t>
  </si>
  <si>
    <t>00021800000000000000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</si>
  <si>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</si>
  <si>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00021800000000000150</t>
  </si>
  <si>
    <t>00021800000050000150</t>
  </si>
  <si>
    <t>00021805000050000150</t>
  </si>
  <si>
    <t>00021805010050000150</t>
  </si>
  <si>
    <t>00021805020050000150</t>
  </si>
  <si>
    <t>00021860010050000150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</si>
  <si>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</si>
  <si>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</si>
  <si>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организациями остатков субсидий прошлых лет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</si>
  <si>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</si>
  <si>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муниципальных районов от возврата автономными учреждениями остатков субсидий прошлых лет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</si>
  <si>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</si>
  <si>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00021900000050000150</t>
  </si>
  <si>
    <t>00021900000100000150</t>
  </si>
  <si>
    <t>00021960010050000150</t>
  </si>
  <si>
    <t>00021960010100000150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</si>
  <si>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</si>
  <si>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</si>
  <si>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</si>
  <si>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</si>
  <si>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00010102080010000110</t>
  </si>
  <si>
    <t>Субсидии бюджетам 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</si>
  <si>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   спортом                                                                               </t>
  </si>
  <si>
    <t>00010904053100000110</t>
  </si>
  <si>
    <t>Земельный налог (по обязательствам, возникшим до 1 января 2006 года), мобилизуемый на территориях сельских поселений</t>
  </si>
  <si>
    <t>00011109080130000120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</si>
  <si>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</si>
  <si>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</si>
  <si>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</si>
  <si>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</si>
  <si>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</si>
  <si>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</si>
  <si>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</si>
  <si>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00011715030050000150</t>
  </si>
  <si>
    <t>Инициативные платежи, зачисляемые в бюджеты муниципальных районов</t>
  </si>
  <si>
    <t>00020225081050000150</t>
  </si>
  <si>
    <t>Субсидии бюджетам муниципальных районов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</si>
  <si>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00020225081000000150</t>
  </si>
  <si>
    <t>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</si>
  <si>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00020225243130000150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</si>
  <si>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</si>
  <si>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00020225750050000150</t>
  </si>
  <si>
    <t>Субсидии бюджетам муниципальных районов на реализацию мероприятий по модернизации школьных систем образования</t>
  </si>
  <si>
    <t>00020225750000000150</t>
  </si>
  <si>
    <t>Субсидии бюджетам на реализацию мероприятий по модернизации школьных систем образования</t>
  </si>
  <si>
    <t>00020245179050000150</t>
  </si>
  <si>
    <t>00020245179000000150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</si>
  <si>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</si>
  <si>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</si>
  <si>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00021960010130000150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</si>
  <si>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</si>
  <si>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00021900000130000150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</si>
  <si>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</si>
  <si>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</si>
  <si>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</si>
  <si>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00010102130010000110</t>
  </si>
  <si>
    <t>00010102140010000110</t>
  </si>
  <si>
    <t>00011402050050000410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</si>
  <si>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</si>
  <si>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00011402050130000440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</si>
  <si>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</si>
  <si>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00011402052050000410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</si>
  <si>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</si>
  <si>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</si>
  <si>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</si>
  <si>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</si>
  <si>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</si>
  <si>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</si>
  <si>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</si>
  <si>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</si>
  <si>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</si>
  <si>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00020225098000000150</t>
  </si>
  <si>
    <t>00020225098050000150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</si>
  <si>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</si>
  <si>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</si>
  <si>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00020225513000000150</t>
  </si>
  <si>
    <t>00020225513050000150</t>
  </si>
  <si>
    <t>Субсидии бюджетам на развитие сети учреждений культурно-досугового типа</t>
  </si>
  <si>
    <t>Субсидии бюджетам муниципальных районов на развитие сети учреждений культурно-досугового типа</t>
  </si>
  <si>
    <t>00020249999100000150</t>
  </si>
  <si>
    <t>00020249999130000150</t>
  </si>
  <si>
    <t>Прочие межбюджетные трансферты, передаваемые бюджетам сельских поселений</t>
  </si>
  <si>
    <t>Прочие межбюджетные трансферты, передаваемые бюджетам городских поселений</t>
  </si>
  <si>
    <t>00020705030130000150</t>
  </si>
  <si>
    <t>00021805030130000150</t>
  </si>
  <si>
    <t>Доходы бюджетов городских поселений от возврата иными организациями остатков субсидий прошлых лет</t>
  </si>
  <si>
    <t>00021805000130000150</t>
  </si>
  <si>
    <t>Доходы бюджетов городских поселений от возврата организациями остатков субсидий прошлых лет</t>
  </si>
  <si>
    <t>00021800000130000150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</si>
  <si>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</si>
  <si>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00021925016130000150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</si>
  <si>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городских поселений</t>
  </si>
  <si>
    <t>00011105326000000120</t>
  </si>
  <si>
    <t>00011105326100000120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</si>
  <si>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</si>
  <si>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</si>
  <si>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Кассовое исполнение
за год 2024 года</t>
  </si>
  <si>
    <t>00011109080100000120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</si>
  <si>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</si>
  <si>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00011402050100000440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</si>
  <si>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</si>
  <si>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00011402053100000440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</si>
  <si>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</si>
  <si>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00020245050050000150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</si>
  <si>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</si>
  <si>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>00020245050000000150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</si>
  <si>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</si>
  <si>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00020225590050000150</t>
  </si>
  <si>
    <t>Субсидии бюджетам муниципальных районов на техническое оснащение региональных и муниципальных музеев</t>
  </si>
  <si>
    <t>00020225590000000150</t>
  </si>
  <si>
    <t>Субсидии бюджетам на техническое оснащение региональных и муниципальных музеев</t>
  </si>
  <si>
    <t>в 2 раза</t>
  </si>
  <si>
    <t>в 4 раза</t>
  </si>
  <si>
    <t>в 3 раза</t>
  </si>
  <si>
    <t>Доходы консолидированного бюджета Дятьковского муниципального района за год 2025 года</t>
  </si>
  <si>
    <t>Прогноз доходов                                               на 2025 год</t>
  </si>
  <si>
    <t>Кассовое исполнение
за год 2025 года</t>
  </si>
  <si>
    <t>Темп роста 2025 к соответствующему периоду 2024, %</t>
  </si>
  <si>
    <t>00010102021010000110</t>
  </si>
  <si>
    <t>00010102022010000110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</si>
  <si>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</si>
  <si>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00010102150010000110</t>
  </si>
  <si>
    <t>00010102210010000110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</si>
  <si>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</si>
  <si>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</si>
  <si>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00020225154130000150</t>
  </si>
  <si>
    <t>00020225154000000150</t>
  </si>
  <si>
    <t>Субсидии бюджетам городских поселений на реализацию мероприятий по модернизации коммунальной инфраструктуры</t>
  </si>
  <si>
    <t>Субсидии бюджетам на реализацию мероприятий по модернизации коммунальной инфраструктуры</t>
  </si>
  <si>
    <t>00020225228100000150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</si>
  <si>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</si>
  <si>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>00020225424130000150</t>
  </si>
  <si>
    <t>00020225424000000150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</si>
  <si>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</si>
  <si>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</si>
  <si>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00020225753130000150</t>
  </si>
  <si>
    <t>00020225753000000150</t>
  </si>
  <si>
    <t>Субсидии бюджетам городских поселений на софинансирование закупки и монтажа оборудования для создания "умных" спортивных площадок</t>
  </si>
  <si>
    <t>Субсидии бюджетам на софинансирование закупки и монтажа оборудования для создания "умных" спортивных площадок</t>
  </si>
  <si>
    <t>00011302065100000130</t>
  </si>
  <si>
    <t>Доходы, поступающие в порядке возмещения расходов, понесенных в связи с эксплуатацией имущества сельских поселений</t>
  </si>
  <si>
    <t>в 8,3 раз</t>
  </si>
  <si>
    <t>в 2,7 раз</t>
  </si>
  <si>
    <t>в 9 раз</t>
  </si>
  <si>
    <t>в 10,1 раз</t>
  </si>
  <si>
    <t>в 99,6 раз</t>
  </si>
  <si>
    <t>в 4,3 раз</t>
  </si>
  <si>
    <t>в 767,8 раз</t>
  </si>
  <si>
    <t>в 4,1 раз</t>
  </si>
  <si>
    <t>в 3,2 раз</t>
  </si>
  <si>
    <t>в 2,2 раз</t>
  </si>
  <si>
    <t>в 190,3 раз</t>
  </si>
  <si>
    <t>в 23,2 раз</t>
  </si>
  <si>
    <t>в 8,2 раз</t>
  </si>
  <si>
    <t>в 4,9 раз</t>
  </si>
  <si>
    <t>в 2,3 раз</t>
  </si>
  <si>
    <t>в 2,6 раз</t>
  </si>
  <si>
    <t>в 3,4 раз</t>
  </si>
  <si>
    <t>в 2,4 раз</t>
  </si>
  <si>
    <t>в 6,5 раз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</si>
  <si>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</si>
  <si>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>00010102000010000100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</si>
  <si>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</si>
  <si>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
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</si>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</sst>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9" fontId="4" fillId="0" borderId="0"/>
    <xf numFmtId="0" fontId="4" fillId="0" borderId="0">
      <alignment horizontal="left"/>
    </xf>
    <xf numFmtId="0" fontId="6" fillId="0" borderId="0"/>
    <xf numFmtId="0" fontId="1" fillId="0" borderId="0"/>
    <xf numFmtId="0" fontId="9" fillId="0" borderId="0"/>
    <xf numFmtId="0" fontId="4" fillId="0" borderId="2">
      <alignment horizontal="left" wrapText="1"/>
    </xf>
    <xf numFmtId="0" fontId="4" fillId="0" borderId="3">
      <alignment horizontal="left" wrapText="1" indent="2"/>
    </xf>
    <xf numFmtId="49" fontId="4" fillId="0" borderId="4">
      <alignment horizontal="center"/>
    </xf>
    <xf numFmtId="49" fontId="4" fillId="0" borderId="5">
      <alignment horizontal="center"/>
    </xf>
    <xf numFmtId="4" fontId="4" fillId="0" borderId="5">
      <alignment horizontal="right"/>
    </xf>
    <xf numFmtId="0" fontId="4" fillId="2" borderId="0"/>
    <xf numFmtId="0" fontId="6" fillId="0" borderId="6"/>
    <xf numFmtId="4" fontId="4" fillId="0" borderId="3">
      <alignment horizontal="right"/>
    </xf>
    <xf numFmtId="164" fontId="1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 applyProtection="1">
      <protection locked="0"/>
    </xf>
    <xf numFmtId="49" fontId="5" fillId="0" borderId="0" xfId="1" applyNumberFormat="1" applyFont="1" applyFill="1" applyAlignment="1" applyProtection="1">
      <alignment horizontal="center" vertical="top"/>
    </xf>
    <xf numFmtId="0" fontId="5" fillId="0" borderId="0" xfId="2" applyNumberFormat="1" applyFont="1" applyFill="1" applyProtection="1">
      <alignment horizontal="left"/>
    </xf>
    <xf numFmtId="0" fontId="5" fillId="0" borderId="0" xfId="3" applyNumberFormat="1" applyFont="1" applyFill="1" applyProtection="1"/>
    <xf numFmtId="0" fontId="3" fillId="0" borderId="0" xfId="4" applyFont="1" applyFill="1" applyAlignment="1">
      <alignment horizontal="center" vertical="center"/>
    </xf>
    <xf numFmtId="49" fontId="3" fillId="0" borderId="1" xfId="4" applyNumberFormat="1" applyFont="1" applyFill="1" applyBorder="1" applyAlignment="1">
      <alignment horizontal="center" vertical="center" wrapText="1" shrinkToFit="1"/>
    </xf>
    <xf numFmtId="0" fontId="3" fillId="0" borderId="1" xfId="4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Border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NumberFormat="1" applyFont="1" applyFill="1" applyBorder="1"/>
    <xf numFmtId="164" fontId="3" fillId="0" borderId="1" xfId="14" applyFont="1" applyFill="1" applyBorder="1" applyAlignment="1">
      <alignment horizontal="center" vertical="center" wrapText="1" shrinkToFit="1"/>
    </xf>
    <xf numFmtId="164" fontId="8" fillId="0" borderId="1" xfId="14" applyFont="1" applyFill="1" applyBorder="1" applyAlignment="1">
      <alignment horizontal="center" vertical="center"/>
    </xf>
    <xf numFmtId="164" fontId="5" fillId="0" borderId="0" xfId="14" applyFont="1" applyFill="1" applyProtection="1"/>
    <xf numFmtId="164" fontId="7" fillId="0" borderId="0" xfId="14" applyFont="1" applyFill="1" applyBorder="1"/>
    <xf numFmtId="49" fontId="12" fillId="0" borderId="1" xfId="0" applyNumberFormat="1" applyFont="1" applyFill="1" applyBorder="1" applyAlignment="1">
      <alignment horizontal="distributed" vertical="top" wrapText="1"/>
    </xf>
    <xf numFmtId="49" fontId="3" fillId="0" borderId="1" xfId="0" applyNumberFormat="1" applyFont="1" applyFill="1" applyBorder="1" applyAlignment="1">
      <alignment horizontal="distributed" vertical="top" wrapText="1"/>
    </xf>
    <xf numFmtId="4" fontId="10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/>
    <xf numFmtId="164" fontId="8" fillId="0" borderId="10" xfId="14" applyFont="1" applyFill="1" applyBorder="1" applyAlignment="1">
      <alignment horizontal="center" vertical="center"/>
    </xf>
    <xf numFmtId="49" fontId="8" fillId="0" borderId="8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top" wrapText="1"/>
    </xf>
    <xf numFmtId="0" fontId="3" fillId="0" borderId="1" xfId="0" applyFont="1" applyFill="1" applyBorder="1" applyAlignment="1">
      <alignment horizontal="left" vertical="top" wrapText="1"/>
    </xf>
    <xf numFmtId="164" fontId="10" fillId="0" borderId="1" xfId="14" applyFont="1" applyFill="1" applyBorder="1" applyAlignment="1">
      <alignment horizontal="center" vertical="center"/>
    </xf>
    <xf numFmtId="0" fontId="10" fillId="0" borderId="0" xfId="0" applyFont="1" applyFill="1" applyBorder="1"/>
    <xf numFmtId="0" fontId="15" fillId="0" borderId="0" xfId="0" applyFont="1" applyFill="1" applyBorder="1"/>
    <xf numFmtId="0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shrinkToFit="1"/>
    </xf>
    <xf numFmtId="49" fontId="3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49" fontId="14" fillId="0" borderId="7" xfId="0" applyNumberFormat="1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164" fontId="10" fillId="0" borderId="10" xfId="14" applyFont="1" applyFill="1" applyBorder="1" applyAlignment="1">
      <alignment horizontal="center" vertical="center"/>
    </xf>
    <xf numFmtId="49" fontId="8" fillId="3" borderId="1" xfId="0" applyNumberFormat="1" applyFont="1" applyFill="1" applyBorder="1"/>
    <xf numFmtId="164" fontId="8" fillId="3" borderId="1" xfId="14" applyFont="1" applyFill="1" applyBorder="1" applyAlignment="1">
      <alignment horizontal="center" vertical="center"/>
    </xf>
    <xf numFmtId="0" fontId="8" fillId="3" borderId="0" xfId="0" applyFont="1" applyFill="1" applyBorder="1"/>
    <xf numFmtId="0" fontId="7" fillId="3" borderId="0" xfId="0" applyFont="1" applyFill="1" applyBorder="1"/>
    <xf numFmtId="0" fontId="8" fillId="3" borderId="1" xfId="0" applyNumberFormat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left" vertical="top" wrapText="1"/>
    </xf>
    <xf numFmtId="164" fontId="10" fillId="3" borderId="1" xfId="14" applyFont="1" applyFill="1" applyBorder="1" applyAlignment="1">
      <alignment horizontal="center" vertical="center"/>
    </xf>
    <xf numFmtId="49" fontId="10" fillId="3" borderId="1" xfId="0" applyNumberFormat="1" applyFont="1" applyFill="1" applyBorder="1"/>
    <xf numFmtId="0" fontId="12" fillId="3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/>
    <xf numFmtId="164" fontId="15" fillId="0" borderId="0" xfId="0" applyNumberFormat="1" applyFont="1" applyFill="1" applyBorder="1"/>
    <xf numFmtId="164" fontId="16" fillId="0" borderId="0" xfId="0" applyNumberFormat="1" applyFont="1" applyFill="1" applyBorder="1"/>
    <xf numFmtId="49" fontId="10" fillId="0" borderId="1" xfId="0" applyNumberFormat="1" applyFont="1" applyFill="1" applyBorder="1"/>
    <xf numFmtId="49" fontId="10" fillId="0" borderId="8" xfId="0" applyNumberFormat="1" applyFont="1" applyFill="1" applyBorder="1"/>
    <xf numFmtId="0" fontId="2" fillId="0" borderId="0" xfId="0" applyFont="1" applyFill="1" applyAlignment="1" applyProtection="1">
      <alignment horizontal="center"/>
      <protection locked="0"/>
    </xf>
  </cellXfs>
  <cellStyles count="15">
    <cellStyle name="xl22" xfId="5"/>
    <cellStyle name="xl24" xfId="2"/>
    <cellStyle name="xl27" xfId="3"/>
    <cellStyle name="xl32" xfId="6"/>
    <cellStyle name="xl34" xfId="7"/>
    <cellStyle name="xl49" xfId="1"/>
    <cellStyle name="xl50" xfId="8"/>
    <cellStyle name="xl52" xfId="9"/>
    <cellStyle name="xl56" xfId="10"/>
    <cellStyle name="xl58" xfId="11"/>
    <cellStyle name="xl75" xfId="12"/>
    <cellStyle name="xl76" xfId="13"/>
    <cellStyle name="Обычный" xfId="0" builtinId="0"/>
    <cellStyle name="Обычный 2" xfId="4"/>
    <cellStyle name="Финансовый" xfId="14" builtinId="3"/>
  </cellStyles>
  <dxfs count="83"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  <dxf>
      <fill>
        <patternFill>
          <bgColor theme="5" tint="0.39994506668294322"/>
        </patternFill>
      </fill>
    </dxf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39"/>
  <sheetViews>
    <sheetView tabSelected="1" topLeftCell="A159" zoomScale="85" zoomScaleNormal="85" zoomScaleSheetLayoutView="70" workbookViewId="0">
      <selection activeCell="A162" sqref="A162"/>
    </sheetView>
  </sheetViews>
  <sheetFormatPr defaultColWidth="9.140625" defaultRowHeight="15" x14ac:dyDescent="0.25"/>
  <cols>
    <col min="1" max="1" width="24.5703125" style="8" customWidth="1"/>
    <col min="2" max="2" width="71.85546875" style="11" customWidth="1"/>
    <col min="3" max="3" width="22.5703125" style="11" customWidth="1"/>
    <col min="4" max="4" width="22" style="15" customWidth="1"/>
    <col min="5" max="5" width="22.5703125" style="8" customWidth="1"/>
    <col min="6" max="6" width="14.5703125" style="8" customWidth="1"/>
    <col min="7" max="7" width="14" style="8" customWidth="1"/>
    <col min="8" max="8" width="16" style="8" customWidth="1"/>
    <col min="9" max="9" width="9.140625" style="8"/>
    <col min="10" max="10" width="21.28515625" style="8" hidden="1" customWidth="1"/>
    <col min="11" max="16384" width="9.140625" style="8"/>
  </cols>
  <sheetData>
    <row r="1" spans="1:10" s="1" customFormat="1" ht="20.25" x14ac:dyDescent="0.3">
      <c r="A1" s="66" t="s">
        <v>636</v>
      </c>
      <c r="B1" s="66"/>
      <c r="C1" s="66"/>
      <c r="D1" s="66"/>
      <c r="E1" s="66"/>
      <c r="F1" s="66"/>
      <c r="G1" s="66"/>
    </row>
    <row r="2" spans="1:10" s="1" customFormat="1" ht="15.75" x14ac:dyDescent="0.25">
      <c r="A2" s="2"/>
      <c r="B2" s="3"/>
      <c r="C2" s="3"/>
      <c r="D2" s="14"/>
      <c r="E2" s="4"/>
      <c r="F2" s="5"/>
      <c r="G2" s="5" t="s">
        <v>0</v>
      </c>
    </row>
    <row r="3" spans="1:10" ht="104.25" customHeight="1" x14ac:dyDescent="0.25">
      <c r="A3" s="6" t="s">
        <v>1</v>
      </c>
      <c r="B3" s="7" t="s">
        <v>2</v>
      </c>
      <c r="C3" s="6" t="s">
        <v>618</v>
      </c>
      <c r="D3" s="12" t="s">
        <v>637</v>
      </c>
      <c r="E3" s="6" t="s">
        <v>638</v>
      </c>
      <c r="F3" s="6" t="s">
        <v>3</v>
      </c>
      <c r="G3" s="6" t="s">
        <v>639</v>
      </c>
    </row>
    <row r="4" spans="1:10" ht="21.75" customHeight="1" x14ac:dyDescent="0.25">
      <c r="A4" s="20" t="s">
        <v>4</v>
      </c>
      <c r="B4" s="28" t="s">
        <v>113</v>
      </c>
      <c r="C4" s="13">
        <f>C5+C18+C28+C36+C47+C54+C59+C95+C102+C111+C139+C142+C190</f>
        <v>618552624.03000009</v>
      </c>
      <c r="D4" s="13">
        <f>D5+D18+D28+D36+D47+D54+D59+D95+D102+D111+D139+D142+D190</f>
        <v>661176812.30999982</v>
      </c>
      <c r="E4" s="13">
        <f>E5+E18+E28+E36+E47+E54+E59+E95+E102+E111+E139+E142+E190</f>
        <v>658491822.01000011</v>
      </c>
      <c r="F4" s="9">
        <f>E4/D4*100</f>
        <v>99.593907370916568</v>
      </c>
      <c r="G4" s="9">
        <f>E4/C4*100</f>
        <v>106.45687956503811</v>
      </c>
      <c r="H4" s="10"/>
      <c r="J4" s="61">
        <f>E4-C4</f>
        <v>39939197.980000019</v>
      </c>
    </row>
    <row r="5" spans="1:10" ht="21.75" customHeight="1" x14ac:dyDescent="0.25">
      <c r="A5" s="20" t="s">
        <v>5</v>
      </c>
      <c r="B5" s="28" t="s">
        <v>114</v>
      </c>
      <c r="C5" s="13">
        <f>C6</f>
        <v>501754869.46000004</v>
      </c>
      <c r="D5" s="13">
        <f>D6</f>
        <v>507614034.73999995</v>
      </c>
      <c r="E5" s="13">
        <f>E6</f>
        <v>509849601.54000008</v>
      </c>
      <c r="F5" s="9">
        <f t="shared" ref="F5:F68" si="0">E5/D5*100</f>
        <v>100.4404068144304</v>
      </c>
      <c r="G5" s="9">
        <f t="shared" ref="G5:G68" si="1">E5/C5*100</f>
        <v>101.61328420962047</v>
      </c>
      <c r="H5" s="10"/>
      <c r="J5" s="62">
        <f t="shared" ref="J5:J72" si="2">E5-C5</f>
        <v>8094732.0800000429</v>
      </c>
    </row>
    <row r="6" spans="1:10" ht="27" customHeight="1" x14ac:dyDescent="0.25">
      <c r="A6" s="20" t="s">
        <v>683</v>
      </c>
      <c r="B6" s="28" t="s">
        <v>115</v>
      </c>
      <c r="C6" s="13">
        <f>SUM(C7:C17)</f>
        <v>501754869.46000004</v>
      </c>
      <c r="D6" s="13">
        <f t="shared" ref="D6:E6" si="3">SUM(D7:D17)</f>
        <v>507614034.73999995</v>
      </c>
      <c r="E6" s="13">
        <f t="shared" si="3"/>
        <v>509849601.54000008</v>
      </c>
      <c r="F6" s="9">
        <f t="shared" si="0"/>
        <v>100.4404068144304</v>
      </c>
      <c r="G6" s="9">
        <f t="shared" si="1"/>
        <v>101.61328420962047</v>
      </c>
      <c r="H6" s="10"/>
      <c r="J6" s="61">
        <f t="shared" si="2"/>
        <v>8094732.0800000429</v>
      </c>
    </row>
    <row r="7" spans="1:10" ht="229.5" customHeight="1" x14ac:dyDescent="0.25">
      <c r="A7" s="20" t="s">
        <v>6</v>
      </c>
      <c r="B7" s="28" t="s">
        <v>682</v>
      </c>
      <c r="C7" s="13">
        <v>478760817.42000002</v>
      </c>
      <c r="D7" s="13">
        <v>489630114.75999999</v>
      </c>
      <c r="E7" s="13">
        <v>489754131.91000003</v>
      </c>
      <c r="F7" s="9">
        <f t="shared" si="0"/>
        <v>100.02532874230189</v>
      </c>
      <c r="G7" s="9">
        <f t="shared" si="1"/>
        <v>102.29620179638803</v>
      </c>
      <c r="H7" s="10"/>
      <c r="J7" s="61">
        <f t="shared" si="2"/>
        <v>10993314.49000001</v>
      </c>
    </row>
    <row r="8" spans="1:10" ht="164.25" customHeight="1" x14ac:dyDescent="0.25">
      <c r="A8" s="20" t="s">
        <v>7</v>
      </c>
      <c r="B8" s="28" t="s">
        <v>684</v>
      </c>
      <c r="C8" s="13">
        <v>3222199.35</v>
      </c>
      <c r="D8" s="13">
        <v>2334163.14</v>
      </c>
      <c r="E8" s="13">
        <v>2341041.66</v>
      </c>
      <c r="F8" s="9">
        <f t="shared" si="0"/>
        <v>100.29468891364637</v>
      </c>
      <c r="G8" s="9">
        <f t="shared" si="1"/>
        <v>72.653532749300567</v>
      </c>
      <c r="H8" s="10"/>
      <c r="J8" s="61">
        <f t="shared" si="2"/>
        <v>-881157.69</v>
      </c>
    </row>
    <row r="9" spans="1:10" ht="150" customHeight="1" x14ac:dyDescent="0.25">
      <c r="A9" s="20" t="s">
        <v>640</v>
      </c>
      <c r="B9" s="29" t="s">
        <v>685</v>
      </c>
      <c r="C9" s="13">
        <v>0</v>
      </c>
      <c r="D9" s="13">
        <v>567800</v>
      </c>
      <c r="E9" s="13">
        <v>498366.22</v>
      </c>
      <c r="F9" s="9">
        <f t="shared" si="0"/>
        <v>87.771437125748491</v>
      </c>
      <c r="G9" s="9"/>
      <c r="H9" s="10"/>
      <c r="J9" s="61"/>
    </row>
    <row r="10" spans="1:10" ht="152.25" customHeight="1" x14ac:dyDescent="0.25">
      <c r="A10" s="20" t="s">
        <v>641</v>
      </c>
      <c r="B10" s="29" t="s">
        <v>642</v>
      </c>
      <c r="C10" s="13">
        <v>0</v>
      </c>
      <c r="D10" s="13">
        <v>215300</v>
      </c>
      <c r="E10" s="13">
        <v>152347.67000000001</v>
      </c>
      <c r="F10" s="9">
        <f t="shared" si="0"/>
        <v>70.760645610775669</v>
      </c>
      <c r="G10" s="9"/>
      <c r="H10" s="10"/>
      <c r="J10" s="61"/>
    </row>
    <row r="11" spans="1:10" ht="146.25" customHeight="1" x14ac:dyDescent="0.25">
      <c r="A11" s="20" t="s">
        <v>8</v>
      </c>
      <c r="B11" s="28" t="s">
        <v>686</v>
      </c>
      <c r="C11" s="13">
        <v>6027818.6399999997</v>
      </c>
      <c r="D11" s="13">
        <v>5370289.6900000004</v>
      </c>
      <c r="E11" s="13">
        <v>5322704.82</v>
      </c>
      <c r="F11" s="9">
        <f t="shared" si="0"/>
        <v>99.113923591708513</v>
      </c>
      <c r="G11" s="9">
        <f t="shared" si="1"/>
        <v>88.302338505658824</v>
      </c>
      <c r="H11" s="10"/>
      <c r="J11" s="61">
        <f t="shared" si="2"/>
        <v>-705113.81999999937</v>
      </c>
    </row>
    <row r="12" spans="1:10" ht="85.5" customHeight="1" x14ac:dyDescent="0.25">
      <c r="A12" s="20" t="s">
        <v>9</v>
      </c>
      <c r="B12" s="28" t="s">
        <v>687</v>
      </c>
      <c r="C12" s="13">
        <v>-5881.8</v>
      </c>
      <c r="D12" s="13">
        <v>105000</v>
      </c>
      <c r="E12" s="13">
        <v>136282.79999999999</v>
      </c>
      <c r="F12" s="9">
        <f t="shared" si="0"/>
        <v>129.79314285714284</v>
      </c>
      <c r="G12" s="9"/>
      <c r="H12" s="10"/>
      <c r="J12" s="61">
        <f t="shared" si="2"/>
        <v>142164.59999999998</v>
      </c>
    </row>
    <row r="13" spans="1:10" ht="409.5" customHeight="1" x14ac:dyDescent="0.25">
      <c r="A13" s="20" t="s">
        <v>542</v>
      </c>
      <c r="B13" s="28" t="s">
        <v>688</v>
      </c>
      <c r="C13" s="13">
        <v>2599585.96</v>
      </c>
      <c r="D13" s="13">
        <v>2160277.15</v>
      </c>
      <c r="E13" s="13">
        <v>2984088.12</v>
      </c>
      <c r="F13" s="9">
        <f t="shared" si="0"/>
        <v>138.13450371402578</v>
      </c>
      <c r="G13" s="9">
        <f t="shared" si="1"/>
        <v>114.79090000932304</v>
      </c>
      <c r="H13" s="10"/>
      <c r="J13" s="61">
        <f t="shared" si="2"/>
        <v>384502.16000000015</v>
      </c>
    </row>
    <row r="14" spans="1:10" ht="99.75" customHeight="1" x14ac:dyDescent="0.25">
      <c r="A14" s="20" t="s">
        <v>577</v>
      </c>
      <c r="B14" s="29" t="s">
        <v>689</v>
      </c>
      <c r="C14" s="13">
        <v>6398323.3499999996</v>
      </c>
      <c r="D14" s="13">
        <v>2337041.7000000002</v>
      </c>
      <c r="E14" s="13">
        <v>2645094.81</v>
      </c>
      <c r="F14" s="9">
        <f t="shared" si="0"/>
        <v>113.18132705976105</v>
      </c>
      <c r="G14" s="9">
        <f t="shared" si="1"/>
        <v>41.340436631731031</v>
      </c>
      <c r="H14" s="10"/>
      <c r="J14" s="61">
        <f t="shared" si="2"/>
        <v>-3753228.5399999996</v>
      </c>
    </row>
    <row r="15" spans="1:10" ht="111" customHeight="1" x14ac:dyDescent="0.25">
      <c r="A15" s="20" t="s">
        <v>578</v>
      </c>
      <c r="B15" s="29" t="s">
        <v>690</v>
      </c>
      <c r="C15" s="13">
        <v>4752006.54</v>
      </c>
      <c r="D15" s="13">
        <v>4103500</v>
      </c>
      <c r="E15" s="13">
        <v>4825256</v>
      </c>
      <c r="F15" s="9">
        <f t="shared" si="0"/>
        <v>117.58879005726818</v>
      </c>
      <c r="G15" s="9">
        <f t="shared" si="1"/>
        <v>101.54144274388983</v>
      </c>
      <c r="H15" s="10"/>
      <c r="J15" s="61">
        <f t="shared" si="2"/>
        <v>73249.459999999963</v>
      </c>
    </row>
    <row r="16" spans="1:10" ht="285.75" customHeight="1" x14ac:dyDescent="0.25">
      <c r="A16" s="20" t="s">
        <v>643</v>
      </c>
      <c r="B16" s="29" t="s">
        <v>645</v>
      </c>
      <c r="C16" s="13"/>
      <c r="D16" s="13">
        <v>790000</v>
      </c>
      <c r="E16" s="13">
        <v>1185753.3999999999</v>
      </c>
      <c r="F16" s="9">
        <f t="shared" si="0"/>
        <v>150.09536708860759</v>
      </c>
      <c r="G16" s="9"/>
      <c r="H16" s="10"/>
      <c r="J16" s="61"/>
    </row>
    <row r="17" spans="1:10" ht="69.75" customHeight="1" x14ac:dyDescent="0.25">
      <c r="A17" s="20" t="s">
        <v>644</v>
      </c>
      <c r="B17" s="29" t="s">
        <v>646</v>
      </c>
      <c r="C17" s="13"/>
      <c r="D17" s="13">
        <v>548.29999999999995</v>
      </c>
      <c r="E17" s="13">
        <v>4534.13</v>
      </c>
      <c r="F17" s="9" t="s">
        <v>663</v>
      </c>
      <c r="G17" s="9"/>
      <c r="H17" s="10"/>
      <c r="J17" s="61"/>
    </row>
    <row r="18" spans="1:10" ht="36" customHeight="1" x14ac:dyDescent="0.25">
      <c r="A18" s="20" t="s">
        <v>10</v>
      </c>
      <c r="B18" s="28" t="s">
        <v>116</v>
      </c>
      <c r="C18" s="13">
        <f>C19</f>
        <v>18459872.790000003</v>
      </c>
      <c r="D18" s="13">
        <f>D19</f>
        <v>18713616</v>
      </c>
      <c r="E18" s="13">
        <f>E19</f>
        <v>18475112.489999998</v>
      </c>
      <c r="F18" s="9">
        <f t="shared" si="0"/>
        <v>98.725508154062794</v>
      </c>
      <c r="G18" s="9">
        <f t="shared" si="1"/>
        <v>100.08255582350627</v>
      </c>
      <c r="H18" s="10"/>
      <c r="J18" s="62">
        <f t="shared" si="2"/>
        <v>15239.69999999553</v>
      </c>
    </row>
    <row r="19" spans="1:10" ht="38.25" customHeight="1" x14ac:dyDescent="0.25">
      <c r="A19" s="20" t="s">
        <v>11</v>
      </c>
      <c r="B19" s="28" t="s">
        <v>117</v>
      </c>
      <c r="C19" s="13">
        <f>C20+C22+C24+C26</f>
        <v>18459872.790000003</v>
      </c>
      <c r="D19" s="13">
        <f>D20+D22+D24+D26</f>
        <v>18713616</v>
      </c>
      <c r="E19" s="13">
        <f>E20+E22+E24+E26</f>
        <v>18475112.489999998</v>
      </c>
      <c r="F19" s="9">
        <f t="shared" si="0"/>
        <v>98.725508154062794</v>
      </c>
      <c r="G19" s="9">
        <f t="shared" si="1"/>
        <v>100.08255582350627</v>
      </c>
      <c r="H19" s="10"/>
      <c r="J19" s="61">
        <f t="shared" si="2"/>
        <v>15239.69999999553</v>
      </c>
    </row>
    <row r="20" spans="1:10" ht="66" customHeight="1" x14ac:dyDescent="0.25">
      <c r="A20" s="20" t="s">
        <v>12</v>
      </c>
      <c r="B20" s="28" t="s">
        <v>118</v>
      </c>
      <c r="C20" s="13">
        <f>C21</f>
        <v>9537029.6999999993</v>
      </c>
      <c r="D20" s="13">
        <f>D21</f>
        <v>9787615</v>
      </c>
      <c r="E20" s="13">
        <f>E21</f>
        <v>9372024.5199999996</v>
      </c>
      <c r="F20" s="9">
        <f t="shared" si="0"/>
        <v>95.753914717732556</v>
      </c>
      <c r="G20" s="9">
        <f t="shared" si="1"/>
        <v>98.269847267016488</v>
      </c>
      <c r="H20" s="10"/>
      <c r="J20" s="61">
        <f t="shared" si="2"/>
        <v>-165005.1799999997</v>
      </c>
    </row>
    <row r="21" spans="1:10" ht="113.25" customHeight="1" x14ac:dyDescent="0.25">
      <c r="A21" s="20" t="s">
        <v>256</v>
      </c>
      <c r="B21" s="28" t="s">
        <v>257</v>
      </c>
      <c r="C21" s="13">
        <v>9537029.6999999993</v>
      </c>
      <c r="D21" s="13">
        <v>9787615</v>
      </c>
      <c r="E21" s="13">
        <v>9372024.5199999996</v>
      </c>
      <c r="F21" s="9">
        <f t="shared" si="0"/>
        <v>95.753914717732556</v>
      </c>
      <c r="G21" s="9">
        <f t="shared" si="1"/>
        <v>98.269847267016488</v>
      </c>
      <c r="H21" s="10"/>
      <c r="J21" s="61">
        <f t="shared" si="2"/>
        <v>-165005.1799999997</v>
      </c>
    </row>
    <row r="22" spans="1:10" ht="82.5" customHeight="1" x14ac:dyDescent="0.25">
      <c r="A22" s="20" t="s">
        <v>13</v>
      </c>
      <c r="B22" s="28" t="s">
        <v>119</v>
      </c>
      <c r="C22" s="13">
        <f>C23</f>
        <v>55103.73</v>
      </c>
      <c r="D22" s="13">
        <f>D23</f>
        <v>44072</v>
      </c>
      <c r="E22" s="13">
        <f>E23</f>
        <v>54839.44</v>
      </c>
      <c r="F22" s="9">
        <f t="shared" si="0"/>
        <v>124.43147576692685</v>
      </c>
      <c r="G22" s="9">
        <f t="shared" si="1"/>
        <v>99.520377295693052</v>
      </c>
      <c r="H22" s="10"/>
      <c r="J22" s="61">
        <f t="shared" si="2"/>
        <v>-264.29000000000087</v>
      </c>
    </row>
    <row r="23" spans="1:10" ht="132" customHeight="1" x14ac:dyDescent="0.25">
      <c r="A23" s="20" t="s">
        <v>258</v>
      </c>
      <c r="B23" s="28" t="s">
        <v>259</v>
      </c>
      <c r="C23" s="13">
        <v>55103.73</v>
      </c>
      <c r="D23" s="13">
        <v>44072</v>
      </c>
      <c r="E23" s="13">
        <v>54839.44</v>
      </c>
      <c r="F23" s="9">
        <f t="shared" si="0"/>
        <v>124.43147576692685</v>
      </c>
      <c r="G23" s="9">
        <f t="shared" si="1"/>
        <v>99.520377295693052</v>
      </c>
      <c r="H23" s="10"/>
      <c r="J23" s="61">
        <f t="shared" si="2"/>
        <v>-264.29000000000087</v>
      </c>
    </row>
    <row r="24" spans="1:10" ht="67.5" customHeight="1" x14ac:dyDescent="0.25">
      <c r="A24" s="20" t="s">
        <v>14</v>
      </c>
      <c r="B24" s="28" t="s">
        <v>120</v>
      </c>
      <c r="C24" s="13">
        <f>C25</f>
        <v>9905832.3800000008</v>
      </c>
      <c r="D24" s="13">
        <f>D25</f>
        <v>9884390</v>
      </c>
      <c r="E24" s="13">
        <f>E25</f>
        <v>9985325.0600000005</v>
      </c>
      <c r="F24" s="9">
        <f t="shared" si="0"/>
        <v>101.02115618667415</v>
      </c>
      <c r="G24" s="9">
        <f t="shared" si="1"/>
        <v>100.80248359704225</v>
      </c>
      <c r="H24" s="10"/>
      <c r="J24" s="61">
        <f t="shared" si="2"/>
        <v>79492.679999999702</v>
      </c>
    </row>
    <row r="25" spans="1:10" ht="115.5" customHeight="1" x14ac:dyDescent="0.25">
      <c r="A25" s="20" t="s">
        <v>260</v>
      </c>
      <c r="B25" s="28" t="s">
        <v>261</v>
      </c>
      <c r="C25" s="13">
        <v>9905832.3800000008</v>
      </c>
      <c r="D25" s="13">
        <v>9884390</v>
      </c>
      <c r="E25" s="13">
        <v>9985325.0600000005</v>
      </c>
      <c r="F25" s="9">
        <f t="shared" si="0"/>
        <v>101.02115618667415</v>
      </c>
      <c r="G25" s="9">
        <f t="shared" si="1"/>
        <v>100.80248359704225</v>
      </c>
      <c r="H25" s="10"/>
      <c r="J25" s="61">
        <f t="shared" si="2"/>
        <v>79492.679999999702</v>
      </c>
    </row>
    <row r="26" spans="1:10" ht="68.25" customHeight="1" x14ac:dyDescent="0.25">
      <c r="A26" s="20" t="s">
        <v>15</v>
      </c>
      <c r="B26" s="28" t="s">
        <v>121</v>
      </c>
      <c r="C26" s="13">
        <f>C27</f>
        <v>-1038093.02</v>
      </c>
      <c r="D26" s="13">
        <f>D27</f>
        <v>-1002461</v>
      </c>
      <c r="E26" s="13">
        <f>E27</f>
        <v>-937076.53</v>
      </c>
      <c r="F26" s="9">
        <f t="shared" si="0"/>
        <v>93.477604615042381</v>
      </c>
      <c r="G26" s="9">
        <f t="shared" si="1"/>
        <v>90.269032923465758</v>
      </c>
      <c r="H26" s="10"/>
      <c r="J26" s="61">
        <f t="shared" si="2"/>
        <v>101016.48999999999</v>
      </c>
    </row>
    <row r="27" spans="1:10" ht="114.75" customHeight="1" x14ac:dyDescent="0.25">
      <c r="A27" s="20" t="s">
        <v>262</v>
      </c>
      <c r="B27" s="28" t="s">
        <v>263</v>
      </c>
      <c r="C27" s="13">
        <v>-1038093.02</v>
      </c>
      <c r="D27" s="13">
        <v>-1002461</v>
      </c>
      <c r="E27" s="13">
        <v>-937076.53</v>
      </c>
      <c r="F27" s="9">
        <f t="shared" si="0"/>
        <v>93.477604615042381</v>
      </c>
      <c r="G27" s="9">
        <f t="shared" si="1"/>
        <v>90.269032923465758</v>
      </c>
      <c r="H27" s="10"/>
      <c r="J27" s="61">
        <f t="shared" si="2"/>
        <v>101016.48999999999</v>
      </c>
    </row>
    <row r="28" spans="1:10" ht="27" customHeight="1" x14ac:dyDescent="0.25">
      <c r="A28" s="20" t="s">
        <v>16</v>
      </c>
      <c r="B28" s="28" t="s">
        <v>122</v>
      </c>
      <c r="C28" s="13">
        <f>C29+C32+C34</f>
        <v>8687142.7400000002</v>
      </c>
      <c r="D28" s="13">
        <f>D29+D32+D34</f>
        <v>10116380.029999999</v>
      </c>
      <c r="E28" s="13">
        <f>E29+E32+E34</f>
        <v>15999946.560000001</v>
      </c>
      <c r="F28" s="9">
        <f t="shared" si="0"/>
        <v>158.1588128614421</v>
      </c>
      <c r="G28" s="9">
        <f t="shared" si="1"/>
        <v>184.17962083583768</v>
      </c>
      <c r="H28" s="10"/>
      <c r="J28" s="63">
        <f t="shared" si="2"/>
        <v>7312803.8200000003</v>
      </c>
    </row>
    <row r="29" spans="1:10" ht="27" customHeight="1" x14ac:dyDescent="0.25">
      <c r="A29" s="20" t="s">
        <v>17</v>
      </c>
      <c r="B29" s="28" t="s">
        <v>123</v>
      </c>
      <c r="C29" s="13">
        <f>C30+C31</f>
        <v>6570.03</v>
      </c>
      <c r="D29" s="13">
        <f>D30+D31</f>
        <v>580</v>
      </c>
      <c r="E29" s="13">
        <f>E30+E31</f>
        <v>1579.78</v>
      </c>
      <c r="F29" s="9" t="s">
        <v>664</v>
      </c>
      <c r="G29" s="9">
        <f t="shared" si="1"/>
        <v>24.045247890801107</v>
      </c>
      <c r="H29" s="10"/>
      <c r="J29" s="61">
        <f t="shared" si="2"/>
        <v>-4990.25</v>
      </c>
    </row>
    <row r="30" spans="1:10" ht="27" customHeight="1" x14ac:dyDescent="0.25">
      <c r="A30" s="20" t="s">
        <v>18</v>
      </c>
      <c r="B30" s="28" t="s">
        <v>123</v>
      </c>
      <c r="C30" s="13">
        <v>6570.03</v>
      </c>
      <c r="D30" s="13">
        <v>580</v>
      </c>
      <c r="E30" s="13">
        <v>1579.78</v>
      </c>
      <c r="F30" s="9" t="s">
        <v>664</v>
      </c>
      <c r="G30" s="9">
        <f t="shared" si="1"/>
        <v>24.045247890801107</v>
      </c>
      <c r="H30" s="10"/>
      <c r="J30" s="61">
        <f t="shared" si="2"/>
        <v>-4990.25</v>
      </c>
    </row>
    <row r="31" spans="1:10" ht="39" hidden="1" customHeight="1" x14ac:dyDescent="0.25">
      <c r="A31" s="20" t="s">
        <v>19</v>
      </c>
      <c r="B31" s="28" t="s">
        <v>264</v>
      </c>
      <c r="C31" s="13"/>
      <c r="D31" s="13"/>
      <c r="E31" s="13"/>
      <c r="F31" s="9" t="e">
        <f t="shared" si="0"/>
        <v>#DIV/0!</v>
      </c>
      <c r="G31" s="9" t="e">
        <f t="shared" si="1"/>
        <v>#DIV/0!</v>
      </c>
      <c r="H31" s="10"/>
      <c r="J31" s="61">
        <f t="shared" si="2"/>
        <v>0</v>
      </c>
    </row>
    <row r="32" spans="1:10" ht="27" customHeight="1" x14ac:dyDescent="0.25">
      <c r="A32" s="20" t="s">
        <v>20</v>
      </c>
      <c r="B32" s="28" t="s">
        <v>124</v>
      </c>
      <c r="C32" s="13">
        <f>C33</f>
        <v>493057.82</v>
      </c>
      <c r="D32" s="13">
        <f>D33</f>
        <v>765800.03</v>
      </c>
      <c r="E32" s="13">
        <f>E33</f>
        <v>765808.97</v>
      </c>
      <c r="F32" s="9">
        <f t="shared" si="0"/>
        <v>100.00116740658784</v>
      </c>
      <c r="G32" s="9">
        <f t="shared" si="1"/>
        <v>155.31828903960999</v>
      </c>
      <c r="H32" s="10"/>
      <c r="J32" s="61">
        <f t="shared" si="2"/>
        <v>272751.14999999997</v>
      </c>
    </row>
    <row r="33" spans="1:11" ht="27" customHeight="1" x14ac:dyDescent="0.25">
      <c r="A33" s="20" t="s">
        <v>21</v>
      </c>
      <c r="B33" s="28" t="s">
        <v>124</v>
      </c>
      <c r="C33" s="13">
        <v>493057.82</v>
      </c>
      <c r="D33" s="13">
        <v>765800.03</v>
      </c>
      <c r="E33" s="13">
        <v>765808.97</v>
      </c>
      <c r="F33" s="9">
        <f t="shared" si="0"/>
        <v>100.00116740658784</v>
      </c>
      <c r="G33" s="9">
        <f t="shared" si="1"/>
        <v>155.31828903960999</v>
      </c>
      <c r="H33" s="10"/>
      <c r="J33" s="61">
        <f t="shared" si="2"/>
        <v>272751.14999999997</v>
      </c>
    </row>
    <row r="34" spans="1:11" ht="33.75" customHeight="1" x14ac:dyDescent="0.25">
      <c r="A34" s="20" t="s">
        <v>22</v>
      </c>
      <c r="B34" s="28" t="s">
        <v>125</v>
      </c>
      <c r="C34" s="13">
        <f>C35</f>
        <v>8187514.8899999997</v>
      </c>
      <c r="D34" s="13">
        <f>D35</f>
        <v>9350000</v>
      </c>
      <c r="E34" s="13">
        <f>E35</f>
        <v>15232557.810000001</v>
      </c>
      <c r="F34" s="9">
        <f t="shared" si="0"/>
        <v>162.91505679144385</v>
      </c>
      <c r="G34" s="9">
        <f t="shared" si="1"/>
        <v>186.04616925466135</v>
      </c>
      <c r="H34" s="10"/>
      <c r="J34" s="61">
        <f t="shared" si="2"/>
        <v>7045042.9200000009</v>
      </c>
    </row>
    <row r="35" spans="1:11" ht="38.25" customHeight="1" x14ac:dyDescent="0.25">
      <c r="A35" s="20" t="s">
        <v>23</v>
      </c>
      <c r="B35" s="28" t="s">
        <v>126</v>
      </c>
      <c r="C35" s="13">
        <v>8187514.8899999997</v>
      </c>
      <c r="D35" s="13">
        <v>9350000</v>
      </c>
      <c r="E35" s="13">
        <v>15232557.810000001</v>
      </c>
      <c r="F35" s="9">
        <f t="shared" si="0"/>
        <v>162.91505679144385</v>
      </c>
      <c r="G35" s="9">
        <f t="shared" si="1"/>
        <v>186.04616925466135</v>
      </c>
      <c r="H35" s="10"/>
      <c r="J35" s="61">
        <f t="shared" si="2"/>
        <v>7045042.9200000009</v>
      </c>
    </row>
    <row r="36" spans="1:11" ht="27" customHeight="1" x14ac:dyDescent="0.25">
      <c r="A36" s="20" t="s">
        <v>24</v>
      </c>
      <c r="B36" s="28" t="s">
        <v>127</v>
      </c>
      <c r="C36" s="13">
        <f>C37+C40</f>
        <v>52582055.510000005</v>
      </c>
      <c r="D36" s="13">
        <f>D37+D40</f>
        <v>61238754.840000004</v>
      </c>
      <c r="E36" s="13">
        <f>E37+E40</f>
        <v>47434971.150000006</v>
      </c>
      <c r="F36" s="9">
        <f t="shared" si="0"/>
        <v>77.459071912769161</v>
      </c>
      <c r="G36" s="9">
        <f t="shared" si="1"/>
        <v>90.211329112036836</v>
      </c>
      <c r="H36" s="10"/>
      <c r="J36" s="63">
        <f t="shared" si="2"/>
        <v>-5147084.3599999994</v>
      </c>
      <c r="K36" s="61">
        <f>(E5+E36)/E4*100</f>
        <v>84.630447040166416</v>
      </c>
    </row>
    <row r="37" spans="1:11" ht="27" customHeight="1" x14ac:dyDescent="0.25">
      <c r="A37" s="20" t="s">
        <v>25</v>
      </c>
      <c r="B37" s="28" t="s">
        <v>128</v>
      </c>
      <c r="C37" s="13">
        <f>C38+C39</f>
        <v>23430467.949999999</v>
      </c>
      <c r="D37" s="13">
        <f>D38+D39</f>
        <v>26568860.059999999</v>
      </c>
      <c r="E37" s="13">
        <f>E38+E39</f>
        <v>28629438.75</v>
      </c>
      <c r="F37" s="9">
        <f t="shared" si="0"/>
        <v>107.75561572964227</v>
      </c>
      <c r="G37" s="9">
        <f t="shared" si="1"/>
        <v>122.18893285057075</v>
      </c>
      <c r="H37" s="10"/>
      <c r="J37" s="61">
        <f t="shared" si="2"/>
        <v>5198970.8000000007</v>
      </c>
    </row>
    <row r="38" spans="1:11" ht="54" customHeight="1" x14ac:dyDescent="0.25">
      <c r="A38" s="20" t="s">
        <v>26</v>
      </c>
      <c r="B38" s="28" t="s">
        <v>129</v>
      </c>
      <c r="C38" s="13">
        <v>804419.79</v>
      </c>
      <c r="D38" s="13">
        <v>978700</v>
      </c>
      <c r="E38" s="13">
        <v>1091275.5900000001</v>
      </c>
      <c r="F38" s="9">
        <f t="shared" si="0"/>
        <v>111.50256360478186</v>
      </c>
      <c r="G38" s="9">
        <f t="shared" si="1"/>
        <v>135.65996306480724</v>
      </c>
      <c r="H38" s="10"/>
      <c r="J38" s="61">
        <f t="shared" si="2"/>
        <v>286855.80000000005</v>
      </c>
    </row>
    <row r="39" spans="1:11" ht="51.75" customHeight="1" x14ac:dyDescent="0.25">
      <c r="A39" s="20" t="s">
        <v>27</v>
      </c>
      <c r="B39" s="28" t="s">
        <v>130</v>
      </c>
      <c r="C39" s="13">
        <v>22626048.16</v>
      </c>
      <c r="D39" s="13">
        <v>25590160.059999999</v>
      </c>
      <c r="E39" s="13">
        <v>27538163.16</v>
      </c>
      <c r="F39" s="9">
        <f t="shared" si="0"/>
        <v>107.6123130743716</v>
      </c>
      <c r="G39" s="9">
        <f t="shared" si="1"/>
        <v>121.70999975454839</v>
      </c>
      <c r="H39" s="10"/>
      <c r="J39" s="61">
        <f t="shared" si="2"/>
        <v>4912115</v>
      </c>
    </row>
    <row r="40" spans="1:11" ht="27" customHeight="1" x14ac:dyDescent="0.25">
      <c r="A40" s="20" t="s">
        <v>28</v>
      </c>
      <c r="B40" s="28" t="s">
        <v>131</v>
      </c>
      <c r="C40" s="13">
        <f>C41+C44</f>
        <v>29151587.560000002</v>
      </c>
      <c r="D40" s="13">
        <f>D41+D44</f>
        <v>34669894.780000001</v>
      </c>
      <c r="E40" s="13">
        <f>E41+E44</f>
        <v>18805532.400000002</v>
      </c>
      <c r="F40" s="9">
        <f t="shared" si="0"/>
        <v>54.241677164963122</v>
      </c>
      <c r="G40" s="9">
        <f t="shared" si="1"/>
        <v>64.509462345041484</v>
      </c>
      <c r="H40" s="10"/>
      <c r="J40" s="61">
        <f t="shared" si="2"/>
        <v>-10346055.16</v>
      </c>
    </row>
    <row r="41" spans="1:11" ht="27" customHeight="1" x14ac:dyDescent="0.25">
      <c r="A41" s="20" t="s">
        <v>29</v>
      </c>
      <c r="B41" s="28" t="s">
        <v>132</v>
      </c>
      <c r="C41" s="13">
        <f>C42+C43</f>
        <v>18721800.960000001</v>
      </c>
      <c r="D41" s="13">
        <f>D42+D43</f>
        <v>20968229.210000001</v>
      </c>
      <c r="E41" s="13">
        <f>E42+E43</f>
        <v>6417615.1300000008</v>
      </c>
      <c r="F41" s="9">
        <f t="shared" si="0"/>
        <v>30.60637627396482</v>
      </c>
      <c r="G41" s="9">
        <f t="shared" si="1"/>
        <v>34.278834305051817</v>
      </c>
      <c r="H41" s="10"/>
      <c r="J41" s="61">
        <f t="shared" si="2"/>
        <v>-12304185.83</v>
      </c>
    </row>
    <row r="42" spans="1:11" ht="40.5" customHeight="1" x14ac:dyDescent="0.25">
      <c r="A42" s="20" t="s">
        <v>30</v>
      </c>
      <c r="B42" s="28" t="s">
        <v>133</v>
      </c>
      <c r="C42" s="13">
        <v>12357178.42</v>
      </c>
      <c r="D42" s="13">
        <v>12206312</v>
      </c>
      <c r="E42" s="13">
        <v>-2508822.25</v>
      </c>
      <c r="F42" s="9"/>
      <c r="G42" s="9"/>
      <c r="H42" s="10"/>
      <c r="J42" s="61">
        <f t="shared" si="2"/>
        <v>-14866000.67</v>
      </c>
    </row>
    <row r="43" spans="1:11" ht="35.25" customHeight="1" x14ac:dyDescent="0.25">
      <c r="A43" s="20" t="s">
        <v>31</v>
      </c>
      <c r="B43" s="28" t="s">
        <v>134</v>
      </c>
      <c r="C43" s="13">
        <v>6364622.54</v>
      </c>
      <c r="D43" s="13">
        <v>8761917.2100000009</v>
      </c>
      <c r="E43" s="13">
        <v>8926437.3800000008</v>
      </c>
      <c r="F43" s="9">
        <f t="shared" si="0"/>
        <v>101.87767318563832</v>
      </c>
      <c r="G43" s="9">
        <f t="shared" si="1"/>
        <v>140.25085264522224</v>
      </c>
      <c r="H43" s="10"/>
      <c r="J43" s="61">
        <f t="shared" si="2"/>
        <v>2561814.8400000008</v>
      </c>
    </row>
    <row r="44" spans="1:11" ht="27" customHeight="1" x14ac:dyDescent="0.25">
      <c r="A44" s="20" t="s">
        <v>32</v>
      </c>
      <c r="B44" s="28" t="s">
        <v>135</v>
      </c>
      <c r="C44" s="13">
        <f>C45+C46</f>
        <v>10429786.6</v>
      </c>
      <c r="D44" s="13">
        <f>D45+D46</f>
        <v>13701665.57</v>
      </c>
      <c r="E44" s="13">
        <f>E45+E46</f>
        <v>12387917.270000001</v>
      </c>
      <c r="F44" s="9">
        <f t="shared" si="0"/>
        <v>90.411762035146509</v>
      </c>
      <c r="G44" s="9">
        <f t="shared" si="1"/>
        <v>118.77440781003135</v>
      </c>
      <c r="H44" s="10"/>
      <c r="J44" s="61">
        <f t="shared" si="2"/>
        <v>1958130.6700000018</v>
      </c>
    </row>
    <row r="45" spans="1:11" ht="39" customHeight="1" x14ac:dyDescent="0.25">
      <c r="A45" s="20" t="s">
        <v>33</v>
      </c>
      <c r="B45" s="28" t="s">
        <v>136</v>
      </c>
      <c r="C45" s="13">
        <v>1417610.58</v>
      </c>
      <c r="D45" s="13">
        <v>1388775</v>
      </c>
      <c r="E45" s="13">
        <v>1442019.31</v>
      </c>
      <c r="F45" s="9">
        <f t="shared" si="0"/>
        <v>103.83390470018541</v>
      </c>
      <c r="G45" s="9">
        <f t="shared" si="1"/>
        <v>101.72182194069121</v>
      </c>
      <c r="H45" s="10"/>
      <c r="J45" s="61">
        <f t="shared" si="2"/>
        <v>24408.729999999981</v>
      </c>
    </row>
    <row r="46" spans="1:11" ht="37.5" customHeight="1" x14ac:dyDescent="0.25">
      <c r="A46" s="20" t="s">
        <v>34</v>
      </c>
      <c r="B46" s="28" t="s">
        <v>137</v>
      </c>
      <c r="C46" s="13">
        <v>9012176.0199999996</v>
      </c>
      <c r="D46" s="13">
        <v>12312890.57</v>
      </c>
      <c r="E46" s="13">
        <v>10945897.960000001</v>
      </c>
      <c r="F46" s="9">
        <f t="shared" si="0"/>
        <v>88.897874124451022</v>
      </c>
      <c r="G46" s="9">
        <f t="shared" si="1"/>
        <v>121.4567706590356</v>
      </c>
      <c r="H46" s="10"/>
      <c r="J46" s="61">
        <f t="shared" si="2"/>
        <v>1933721.9400000013</v>
      </c>
    </row>
    <row r="47" spans="1:11" ht="27" customHeight="1" x14ac:dyDescent="0.25">
      <c r="A47" s="20" t="s">
        <v>35</v>
      </c>
      <c r="B47" s="28" t="s">
        <v>138</v>
      </c>
      <c r="C47" s="13">
        <f>C48+C50+C52</f>
        <v>13585378.529999999</v>
      </c>
      <c r="D47" s="13">
        <f>D48+D50+D52</f>
        <v>26322000</v>
      </c>
      <c r="E47" s="13">
        <f>E48+E50+E52</f>
        <v>26532342.949999999</v>
      </c>
      <c r="F47" s="9">
        <f t="shared" si="0"/>
        <v>100.79911461894993</v>
      </c>
      <c r="G47" s="9">
        <f t="shared" si="1"/>
        <v>195.30072637585906</v>
      </c>
      <c r="H47" s="10"/>
      <c r="J47" s="62">
        <f t="shared" si="2"/>
        <v>12946964.42</v>
      </c>
    </row>
    <row r="48" spans="1:11" ht="36.75" customHeight="1" x14ac:dyDescent="0.25">
      <c r="A48" s="20" t="s">
        <v>36</v>
      </c>
      <c r="B48" s="28" t="s">
        <v>139</v>
      </c>
      <c r="C48" s="13">
        <f>C49</f>
        <v>13580378.529999999</v>
      </c>
      <c r="D48" s="13">
        <f>D49</f>
        <v>26272000</v>
      </c>
      <c r="E48" s="13">
        <f>E49</f>
        <v>26487342.949999999</v>
      </c>
      <c r="F48" s="9">
        <f t="shared" si="0"/>
        <v>100.8196671361145</v>
      </c>
      <c r="G48" s="9">
        <f t="shared" si="1"/>
        <v>195.04127143059833</v>
      </c>
      <c r="H48" s="10"/>
      <c r="J48" s="61">
        <f t="shared" si="2"/>
        <v>12906964.42</v>
      </c>
    </row>
    <row r="49" spans="1:10" ht="51" customHeight="1" x14ac:dyDescent="0.25">
      <c r="A49" s="20" t="s">
        <v>37</v>
      </c>
      <c r="B49" s="28" t="s">
        <v>140</v>
      </c>
      <c r="C49" s="13">
        <v>13580378.529999999</v>
      </c>
      <c r="D49" s="13">
        <v>26272000</v>
      </c>
      <c r="E49" s="13">
        <v>26487342.949999999</v>
      </c>
      <c r="F49" s="9">
        <f t="shared" si="0"/>
        <v>100.8196671361145</v>
      </c>
      <c r="G49" s="9">
        <f t="shared" si="1"/>
        <v>195.04127143059833</v>
      </c>
      <c r="H49" s="10"/>
      <c r="J49" s="61">
        <f t="shared" si="2"/>
        <v>12906964.42</v>
      </c>
    </row>
    <row r="50" spans="1:10" ht="48.75" hidden="1" customHeight="1" x14ac:dyDescent="0.25">
      <c r="A50" s="20" t="s">
        <v>38</v>
      </c>
      <c r="B50" s="28" t="s">
        <v>141</v>
      </c>
      <c r="C50" s="13">
        <f>C51</f>
        <v>0</v>
      </c>
      <c r="D50" s="13">
        <f>D51</f>
        <v>0</v>
      </c>
      <c r="E50" s="13">
        <f>E51</f>
        <v>0</v>
      </c>
      <c r="F50" s="9" t="e">
        <f t="shared" si="0"/>
        <v>#DIV/0!</v>
      </c>
      <c r="G50" s="9" t="e">
        <f t="shared" si="1"/>
        <v>#DIV/0!</v>
      </c>
      <c r="H50" s="10"/>
      <c r="J50" s="61">
        <f t="shared" si="2"/>
        <v>0</v>
      </c>
    </row>
    <row r="51" spans="1:10" ht="72" hidden="1" customHeight="1" x14ac:dyDescent="0.25">
      <c r="A51" s="20" t="s">
        <v>39</v>
      </c>
      <c r="B51" s="28" t="s">
        <v>142</v>
      </c>
      <c r="C51" s="13"/>
      <c r="D51" s="13"/>
      <c r="E51" s="13"/>
      <c r="F51" s="9" t="e">
        <f t="shared" si="0"/>
        <v>#DIV/0!</v>
      </c>
      <c r="G51" s="9" t="e">
        <f t="shared" si="1"/>
        <v>#DIV/0!</v>
      </c>
      <c r="H51" s="10"/>
      <c r="J51" s="61">
        <f t="shared" si="2"/>
        <v>0</v>
      </c>
    </row>
    <row r="52" spans="1:10" ht="40.5" customHeight="1" x14ac:dyDescent="0.25">
      <c r="A52" s="20" t="s">
        <v>40</v>
      </c>
      <c r="B52" s="28" t="s">
        <v>143</v>
      </c>
      <c r="C52" s="13">
        <f>C53</f>
        <v>5000</v>
      </c>
      <c r="D52" s="13">
        <f>D53</f>
        <v>50000</v>
      </c>
      <c r="E52" s="13">
        <f>E53</f>
        <v>45000</v>
      </c>
      <c r="F52" s="9">
        <f t="shared" si="0"/>
        <v>90</v>
      </c>
      <c r="G52" s="9" t="s">
        <v>665</v>
      </c>
      <c r="H52" s="10"/>
      <c r="J52" s="61">
        <f t="shared" si="2"/>
        <v>40000</v>
      </c>
    </row>
    <row r="53" spans="1:10" ht="39" customHeight="1" x14ac:dyDescent="0.25">
      <c r="A53" s="20" t="s">
        <v>41</v>
      </c>
      <c r="B53" s="28" t="s">
        <v>144</v>
      </c>
      <c r="C53" s="13">
        <v>5000</v>
      </c>
      <c r="D53" s="13">
        <v>50000</v>
      </c>
      <c r="E53" s="13">
        <v>45000</v>
      </c>
      <c r="F53" s="9">
        <f t="shared" si="0"/>
        <v>90</v>
      </c>
      <c r="G53" s="9" t="s">
        <v>665</v>
      </c>
      <c r="H53" s="10"/>
      <c r="J53" s="61">
        <f t="shared" si="2"/>
        <v>40000</v>
      </c>
    </row>
    <row r="54" spans="1:10" ht="39" customHeight="1" x14ac:dyDescent="0.25">
      <c r="A54" s="20" t="s">
        <v>265</v>
      </c>
      <c r="B54" s="28" t="s">
        <v>266</v>
      </c>
      <c r="C54" s="13">
        <f t="shared" ref="C54:E55" si="4">C55</f>
        <v>-33.35</v>
      </c>
      <c r="D54" s="13">
        <f t="shared" si="4"/>
        <v>0</v>
      </c>
      <c r="E54" s="13">
        <f t="shared" si="4"/>
        <v>33.33</v>
      </c>
      <c r="F54" s="9"/>
      <c r="G54" s="9"/>
      <c r="H54" s="10"/>
      <c r="J54" s="61">
        <f t="shared" si="2"/>
        <v>66.680000000000007</v>
      </c>
    </row>
    <row r="55" spans="1:10" ht="27" customHeight="1" x14ac:dyDescent="0.25">
      <c r="A55" s="20" t="s">
        <v>267</v>
      </c>
      <c r="B55" s="28" t="s">
        <v>268</v>
      </c>
      <c r="C55" s="13">
        <f t="shared" si="4"/>
        <v>-33.35</v>
      </c>
      <c r="D55" s="13">
        <f t="shared" si="4"/>
        <v>0</v>
      </c>
      <c r="E55" s="13">
        <f t="shared" si="4"/>
        <v>33.33</v>
      </c>
      <c r="F55" s="9"/>
      <c r="G55" s="9"/>
      <c r="H55" s="10"/>
      <c r="J55" s="61">
        <f t="shared" si="2"/>
        <v>66.680000000000007</v>
      </c>
    </row>
    <row r="56" spans="1:10" ht="37.5" customHeight="1" x14ac:dyDescent="0.25">
      <c r="A56" s="20" t="s">
        <v>269</v>
      </c>
      <c r="B56" s="28" t="s">
        <v>270</v>
      </c>
      <c r="C56" s="13">
        <f t="shared" ref="C56" si="5">C57+C58</f>
        <v>-33.35</v>
      </c>
      <c r="D56" s="13">
        <f t="shared" ref="D56:E56" si="6">D57+D58</f>
        <v>0</v>
      </c>
      <c r="E56" s="13">
        <f t="shared" si="6"/>
        <v>33.33</v>
      </c>
      <c r="F56" s="9"/>
      <c r="G56" s="9"/>
      <c r="H56" s="10"/>
      <c r="J56" s="61">
        <f t="shared" si="2"/>
        <v>66.680000000000007</v>
      </c>
    </row>
    <row r="57" spans="1:10" ht="37.5" customHeight="1" x14ac:dyDescent="0.25">
      <c r="A57" s="20" t="s">
        <v>545</v>
      </c>
      <c r="B57" s="28" t="s">
        <v>546</v>
      </c>
      <c r="C57" s="13">
        <v>-16.21</v>
      </c>
      <c r="D57" s="13"/>
      <c r="E57" s="13">
        <v>16.190000000000001</v>
      </c>
      <c r="F57" s="9"/>
      <c r="G57" s="9"/>
      <c r="H57" s="10"/>
      <c r="J57" s="61">
        <f t="shared" si="2"/>
        <v>32.400000000000006</v>
      </c>
    </row>
    <row r="58" spans="1:10" ht="35.25" customHeight="1" x14ac:dyDescent="0.25">
      <c r="A58" s="20" t="s">
        <v>271</v>
      </c>
      <c r="B58" s="28" t="s">
        <v>272</v>
      </c>
      <c r="C58" s="13">
        <v>-17.14</v>
      </c>
      <c r="D58" s="13"/>
      <c r="E58" s="13">
        <v>17.14</v>
      </c>
      <c r="F58" s="9"/>
      <c r="G58" s="9"/>
      <c r="H58" s="10"/>
      <c r="J58" s="61">
        <f t="shared" si="2"/>
        <v>34.28</v>
      </c>
    </row>
    <row r="59" spans="1:10" ht="54.75" customHeight="1" x14ac:dyDescent="0.25">
      <c r="A59" s="20" t="s">
        <v>42</v>
      </c>
      <c r="B59" s="28" t="s">
        <v>145</v>
      </c>
      <c r="C59" s="13">
        <f>C60+C86+C75+C83</f>
        <v>12770747.4</v>
      </c>
      <c r="D59" s="13">
        <f t="shared" ref="D59" si="7">D60+D86+D75+D83</f>
        <v>18371863.68</v>
      </c>
      <c r="E59" s="13">
        <f>E60+E86+E75+E83</f>
        <v>18572702.580000002</v>
      </c>
      <c r="F59" s="9">
        <f t="shared" si="0"/>
        <v>101.09318740601498</v>
      </c>
      <c r="G59" s="9">
        <f t="shared" si="1"/>
        <v>145.43160238217538</v>
      </c>
      <c r="H59" s="10"/>
      <c r="J59" s="63">
        <f t="shared" si="2"/>
        <v>5801955.1800000016</v>
      </c>
    </row>
    <row r="60" spans="1:10" ht="84" customHeight="1" x14ac:dyDescent="0.25">
      <c r="A60" s="20" t="s">
        <v>43</v>
      </c>
      <c r="B60" s="28" t="s">
        <v>146</v>
      </c>
      <c r="C60" s="13">
        <f>C61+C64+C68+C71</f>
        <v>9423051.540000001</v>
      </c>
      <c r="D60" s="13">
        <f>D61+D64+D68+D71</f>
        <v>15497504.689999999</v>
      </c>
      <c r="E60" s="13">
        <f>E61+E64+E68+E71</f>
        <v>15488464.120000001</v>
      </c>
      <c r="F60" s="9">
        <f t="shared" si="0"/>
        <v>99.94166435061102</v>
      </c>
      <c r="G60" s="9">
        <f t="shared" si="1"/>
        <v>164.36781709463088</v>
      </c>
      <c r="H60" s="10"/>
      <c r="J60" s="61">
        <f t="shared" si="2"/>
        <v>6065412.5800000001</v>
      </c>
    </row>
    <row r="61" spans="1:10" ht="68.25" customHeight="1" x14ac:dyDescent="0.25">
      <c r="A61" s="20" t="s">
        <v>44</v>
      </c>
      <c r="B61" s="28" t="s">
        <v>147</v>
      </c>
      <c r="C61" s="13">
        <f>C62+C63</f>
        <v>6663554.5899999999</v>
      </c>
      <c r="D61" s="13">
        <f>D62+D63</f>
        <v>12828096.24</v>
      </c>
      <c r="E61" s="13">
        <f>E62+E63</f>
        <v>12515444.43</v>
      </c>
      <c r="F61" s="9">
        <f t="shared" si="0"/>
        <v>97.562757527300874</v>
      </c>
      <c r="G61" s="9">
        <f t="shared" si="1"/>
        <v>187.81934267908505</v>
      </c>
      <c r="H61" s="10"/>
      <c r="J61" s="61">
        <f t="shared" si="2"/>
        <v>5851889.8399999999</v>
      </c>
    </row>
    <row r="62" spans="1:10" ht="101.25" customHeight="1" x14ac:dyDescent="0.25">
      <c r="A62" s="20" t="s">
        <v>45</v>
      </c>
      <c r="B62" s="28" t="s">
        <v>148</v>
      </c>
      <c r="C62" s="13">
        <v>-1551008.2</v>
      </c>
      <c r="D62" s="13">
        <v>4203610</v>
      </c>
      <c r="E62" s="13">
        <v>4183022.55</v>
      </c>
      <c r="F62" s="9">
        <f t="shared" si="0"/>
        <v>99.510243576354611</v>
      </c>
      <c r="G62" s="9"/>
      <c r="H62" s="10"/>
      <c r="J62" s="61">
        <f t="shared" si="2"/>
        <v>5734030.75</v>
      </c>
    </row>
    <row r="63" spans="1:10" ht="85.5" customHeight="1" x14ac:dyDescent="0.25">
      <c r="A63" s="20" t="s">
        <v>46</v>
      </c>
      <c r="B63" s="28" t="s">
        <v>149</v>
      </c>
      <c r="C63" s="13">
        <v>8214562.79</v>
      </c>
      <c r="D63" s="13">
        <v>8624486.2400000002</v>
      </c>
      <c r="E63" s="13">
        <v>8332421.8799999999</v>
      </c>
      <c r="F63" s="9">
        <f t="shared" si="0"/>
        <v>96.613544831860025</v>
      </c>
      <c r="G63" s="9">
        <f t="shared" si="1"/>
        <v>101.43475791728656</v>
      </c>
      <c r="H63" s="10"/>
      <c r="J63" s="61">
        <f t="shared" si="2"/>
        <v>117859.08999999985</v>
      </c>
    </row>
    <row r="64" spans="1:10" ht="83.25" customHeight="1" x14ac:dyDescent="0.25">
      <c r="A64" s="20" t="s">
        <v>47</v>
      </c>
      <c r="B64" s="28" t="s">
        <v>150</v>
      </c>
      <c r="C64" s="13">
        <f>C65+C66+C67</f>
        <v>726968.53</v>
      </c>
      <c r="D64" s="13">
        <f>D65+D66+D67</f>
        <v>783696.35</v>
      </c>
      <c r="E64" s="13">
        <f>E65+E66+E67</f>
        <v>757935.75</v>
      </c>
      <c r="F64" s="9">
        <f t="shared" si="0"/>
        <v>96.712936075305194</v>
      </c>
      <c r="G64" s="9">
        <f t="shared" si="1"/>
        <v>104.25977449120114</v>
      </c>
      <c r="H64" s="10"/>
      <c r="J64" s="61">
        <f t="shared" si="2"/>
        <v>30967.219999999972</v>
      </c>
    </row>
    <row r="65" spans="1:10" ht="81.75" customHeight="1" x14ac:dyDescent="0.25">
      <c r="A65" s="20" t="s">
        <v>48</v>
      </c>
      <c r="B65" s="28" t="s">
        <v>151</v>
      </c>
      <c r="C65" s="13">
        <v>254341.82</v>
      </c>
      <c r="D65" s="13">
        <v>189700</v>
      </c>
      <c r="E65" s="13">
        <v>189770.52</v>
      </c>
      <c r="F65" s="9">
        <f t="shared" si="0"/>
        <v>100.03717448603058</v>
      </c>
      <c r="G65" s="9">
        <f t="shared" si="1"/>
        <v>74.612393667702776</v>
      </c>
      <c r="H65" s="10"/>
      <c r="J65" s="61">
        <f t="shared" si="2"/>
        <v>-64571.300000000017</v>
      </c>
    </row>
    <row r="66" spans="1:10" ht="80.25" customHeight="1" x14ac:dyDescent="0.25">
      <c r="A66" s="20" t="s">
        <v>273</v>
      </c>
      <c r="B66" s="28" t="s">
        <v>274</v>
      </c>
      <c r="C66" s="13">
        <v>195052.08</v>
      </c>
      <c r="D66" s="13">
        <v>198691.36</v>
      </c>
      <c r="E66" s="13">
        <v>195274.92</v>
      </c>
      <c r="F66" s="9">
        <f t="shared" si="0"/>
        <v>98.280529158389186</v>
      </c>
      <c r="G66" s="9">
        <f t="shared" si="1"/>
        <v>100.11424641049716</v>
      </c>
      <c r="H66" s="10"/>
      <c r="J66" s="61">
        <f t="shared" si="2"/>
        <v>222.84000000002561</v>
      </c>
    </row>
    <row r="67" spans="1:10" ht="84.75" customHeight="1" x14ac:dyDescent="0.25">
      <c r="A67" s="20" t="s">
        <v>49</v>
      </c>
      <c r="B67" s="28" t="s">
        <v>152</v>
      </c>
      <c r="C67" s="13">
        <v>277574.63</v>
      </c>
      <c r="D67" s="13">
        <v>395304.99</v>
      </c>
      <c r="E67" s="13">
        <v>372890.31</v>
      </c>
      <c r="F67" s="9">
        <f t="shared" si="0"/>
        <v>94.329775599341673</v>
      </c>
      <c r="G67" s="9">
        <f t="shared" si="1"/>
        <v>134.33875783244312</v>
      </c>
      <c r="H67" s="10"/>
      <c r="J67" s="61">
        <f t="shared" si="2"/>
        <v>95315.68</v>
      </c>
    </row>
    <row r="68" spans="1:10" ht="79.5" customHeight="1" x14ac:dyDescent="0.25">
      <c r="A68" s="20" t="s">
        <v>50</v>
      </c>
      <c r="B68" s="28" t="s">
        <v>153</v>
      </c>
      <c r="C68" s="13">
        <f>C69+C70</f>
        <v>1154321.5899999999</v>
      </c>
      <c r="D68" s="13">
        <f>D69+D70</f>
        <v>1002416.7</v>
      </c>
      <c r="E68" s="13">
        <f>E69+E70</f>
        <v>1026642.97</v>
      </c>
      <c r="F68" s="9">
        <f t="shared" si="0"/>
        <v>102.41678635242211</v>
      </c>
      <c r="G68" s="9">
        <f t="shared" si="1"/>
        <v>88.93907719425053</v>
      </c>
      <c r="H68" s="10"/>
      <c r="J68" s="61">
        <f t="shared" si="2"/>
        <v>-127678.61999999988</v>
      </c>
    </row>
    <row r="69" spans="1:10" ht="66" customHeight="1" x14ac:dyDescent="0.25">
      <c r="A69" s="20" t="s">
        <v>51</v>
      </c>
      <c r="B69" s="28" t="s">
        <v>154</v>
      </c>
      <c r="C69" s="13">
        <v>532085.73</v>
      </c>
      <c r="D69" s="13">
        <v>530600</v>
      </c>
      <c r="E69" s="13">
        <v>559808.91</v>
      </c>
      <c r="F69" s="9">
        <f t="shared" ref="F69:F132" si="8">E69/D69*100</f>
        <v>105.50488315114966</v>
      </c>
      <c r="G69" s="9">
        <f t="shared" ref="G69:G132" si="9">E69/C69*100</f>
        <v>105.21028444044158</v>
      </c>
      <c r="H69" s="10"/>
      <c r="J69" s="61">
        <f t="shared" si="2"/>
        <v>27723.180000000051</v>
      </c>
    </row>
    <row r="70" spans="1:10" ht="67.5" customHeight="1" x14ac:dyDescent="0.25">
      <c r="A70" s="20" t="s">
        <v>52</v>
      </c>
      <c r="B70" s="28" t="s">
        <v>155</v>
      </c>
      <c r="C70" s="13">
        <v>622235.86</v>
      </c>
      <c r="D70" s="13">
        <v>471816.7</v>
      </c>
      <c r="E70" s="13">
        <v>466834.06</v>
      </c>
      <c r="F70" s="9">
        <f t="shared" si="8"/>
        <v>98.943945816246014</v>
      </c>
      <c r="G70" s="9">
        <f t="shared" si="9"/>
        <v>75.025258107110702</v>
      </c>
      <c r="H70" s="10"/>
      <c r="J70" s="61">
        <f t="shared" si="2"/>
        <v>-155401.79999999999</v>
      </c>
    </row>
    <row r="71" spans="1:10" ht="51.75" customHeight="1" x14ac:dyDescent="0.25">
      <c r="A71" s="20" t="s">
        <v>53</v>
      </c>
      <c r="B71" s="28" t="s">
        <v>156</v>
      </c>
      <c r="C71" s="13">
        <f>C72+C73+C74</f>
        <v>878206.83</v>
      </c>
      <c r="D71" s="13">
        <f>D72+D73+D74</f>
        <v>883295.4</v>
      </c>
      <c r="E71" s="13">
        <f>E72+E73+E74</f>
        <v>1188440.97</v>
      </c>
      <c r="F71" s="9">
        <f t="shared" si="8"/>
        <v>134.54626504338185</v>
      </c>
      <c r="G71" s="9">
        <f t="shared" si="9"/>
        <v>135.32586281525505</v>
      </c>
      <c r="H71" s="10"/>
      <c r="J71" s="61">
        <f t="shared" si="2"/>
        <v>310234.14</v>
      </c>
    </row>
    <row r="72" spans="1:10" ht="35.25" customHeight="1" x14ac:dyDescent="0.25">
      <c r="A72" s="20" t="s">
        <v>54</v>
      </c>
      <c r="B72" s="28" t="s">
        <v>157</v>
      </c>
      <c r="C72" s="13">
        <v>231987</v>
      </c>
      <c r="D72" s="13">
        <v>234000</v>
      </c>
      <c r="E72" s="13">
        <v>234000</v>
      </c>
      <c r="F72" s="9">
        <f t="shared" si="8"/>
        <v>100</v>
      </c>
      <c r="G72" s="9">
        <f t="shared" si="9"/>
        <v>100.86772103609253</v>
      </c>
      <c r="H72" s="10"/>
      <c r="J72" s="61">
        <f t="shared" si="2"/>
        <v>2013</v>
      </c>
    </row>
    <row r="73" spans="1:10" ht="27" hidden="1" customHeight="1" x14ac:dyDescent="0.25">
      <c r="A73" s="20" t="s">
        <v>55</v>
      </c>
      <c r="B73" s="28" t="s">
        <v>158</v>
      </c>
      <c r="C73" s="13">
        <v>0</v>
      </c>
      <c r="D73" s="13"/>
      <c r="E73" s="13"/>
      <c r="F73" s="9" t="e">
        <f t="shared" si="8"/>
        <v>#DIV/0!</v>
      </c>
      <c r="G73" s="9" t="e">
        <f t="shared" si="9"/>
        <v>#DIV/0!</v>
      </c>
      <c r="H73" s="10"/>
      <c r="J73" s="61">
        <f t="shared" ref="J73:J140" si="10">E73-C73</f>
        <v>0</v>
      </c>
    </row>
    <row r="74" spans="1:10" ht="33.75" customHeight="1" x14ac:dyDescent="0.25">
      <c r="A74" s="20" t="s">
        <v>56</v>
      </c>
      <c r="B74" s="28" t="s">
        <v>159</v>
      </c>
      <c r="C74" s="13">
        <v>646219.82999999996</v>
      </c>
      <c r="D74" s="13">
        <v>649295.4</v>
      </c>
      <c r="E74" s="13">
        <v>954440.97</v>
      </c>
      <c r="F74" s="9">
        <f t="shared" si="8"/>
        <v>146.99641642309493</v>
      </c>
      <c r="G74" s="9">
        <f t="shared" si="9"/>
        <v>147.69602009891898</v>
      </c>
      <c r="H74" s="10"/>
      <c r="J74" s="61">
        <f t="shared" si="10"/>
        <v>308221.14</v>
      </c>
    </row>
    <row r="75" spans="1:10" ht="51.75" customHeight="1" x14ac:dyDescent="0.25">
      <c r="A75" s="20" t="s">
        <v>57</v>
      </c>
      <c r="B75" s="28" t="s">
        <v>160</v>
      </c>
      <c r="C75" s="13">
        <f t="shared" ref="C75" si="11">C76+C79+C81</f>
        <v>0.54</v>
      </c>
      <c r="D75" s="13">
        <f t="shared" ref="D75:E75" si="12">D76+D79+D81</f>
        <v>0</v>
      </c>
      <c r="E75" s="13">
        <f t="shared" si="12"/>
        <v>0.52</v>
      </c>
      <c r="F75" s="9"/>
      <c r="G75" s="9">
        <f t="shared" si="9"/>
        <v>96.296296296296291</v>
      </c>
      <c r="H75" s="10"/>
      <c r="J75" s="61">
        <f t="shared" si="10"/>
        <v>-2.0000000000000018E-2</v>
      </c>
    </row>
    <row r="76" spans="1:10" ht="54" customHeight="1" x14ac:dyDescent="0.25">
      <c r="A76" s="20" t="s">
        <v>58</v>
      </c>
      <c r="B76" s="28" t="s">
        <v>161</v>
      </c>
      <c r="C76" s="13">
        <f>C78+C77</f>
        <v>0.03</v>
      </c>
      <c r="D76" s="13">
        <f>D78</f>
        <v>0</v>
      </c>
      <c r="E76" s="13">
        <f>E78+E77</f>
        <v>0.01</v>
      </c>
      <c r="F76" s="9"/>
      <c r="G76" s="9">
        <f t="shared" si="9"/>
        <v>33.333333333333336</v>
      </c>
      <c r="H76" s="10"/>
      <c r="J76" s="61">
        <f t="shared" si="10"/>
        <v>-1.9999999999999997E-2</v>
      </c>
    </row>
    <row r="77" spans="1:10" ht="54" customHeight="1" x14ac:dyDescent="0.25">
      <c r="A77" s="20" t="s">
        <v>486</v>
      </c>
      <c r="B77" s="28" t="s">
        <v>487</v>
      </c>
      <c r="C77" s="13">
        <v>0.01</v>
      </c>
      <c r="D77" s="13"/>
      <c r="E77" s="13"/>
      <c r="F77" s="9"/>
      <c r="G77" s="9">
        <f t="shared" si="9"/>
        <v>0</v>
      </c>
      <c r="H77" s="10"/>
      <c r="J77" s="61">
        <f t="shared" si="10"/>
        <v>-0.01</v>
      </c>
    </row>
    <row r="78" spans="1:10" ht="114" customHeight="1" x14ac:dyDescent="0.25">
      <c r="A78" s="20" t="s">
        <v>59</v>
      </c>
      <c r="B78" s="28" t="s">
        <v>162</v>
      </c>
      <c r="C78" s="13">
        <v>0.02</v>
      </c>
      <c r="D78" s="13"/>
      <c r="E78" s="13">
        <v>0.01</v>
      </c>
      <c r="F78" s="9"/>
      <c r="G78" s="9">
        <f t="shared" si="9"/>
        <v>50</v>
      </c>
      <c r="H78" s="10"/>
      <c r="J78" s="61">
        <f t="shared" si="10"/>
        <v>-0.01</v>
      </c>
    </row>
    <row r="79" spans="1:10" ht="48.75" hidden="1" customHeight="1" x14ac:dyDescent="0.25">
      <c r="A79" s="20" t="s">
        <v>412</v>
      </c>
      <c r="B79" s="29" t="s">
        <v>414</v>
      </c>
      <c r="C79" s="13">
        <f t="shared" ref="C79:E79" si="13">C80</f>
        <v>0</v>
      </c>
      <c r="D79" s="13">
        <f t="shared" si="13"/>
        <v>0</v>
      </c>
      <c r="E79" s="13">
        <f t="shared" si="13"/>
        <v>0</v>
      </c>
      <c r="F79" s="9" t="e">
        <f t="shared" si="8"/>
        <v>#DIV/0!</v>
      </c>
      <c r="G79" s="9" t="e">
        <f t="shared" si="9"/>
        <v>#DIV/0!</v>
      </c>
      <c r="H79" s="10"/>
      <c r="J79" s="61">
        <f t="shared" si="10"/>
        <v>0</v>
      </c>
    </row>
    <row r="80" spans="1:10" ht="94.5" hidden="1" customHeight="1" x14ac:dyDescent="0.25">
      <c r="A80" s="20" t="s">
        <v>413</v>
      </c>
      <c r="B80" s="29" t="s">
        <v>415</v>
      </c>
      <c r="C80" s="13"/>
      <c r="D80" s="13"/>
      <c r="E80" s="13"/>
      <c r="F80" s="9" t="e">
        <f t="shared" si="8"/>
        <v>#DIV/0!</v>
      </c>
      <c r="G80" s="9" t="e">
        <f t="shared" si="9"/>
        <v>#DIV/0!</v>
      </c>
      <c r="H80" s="10"/>
      <c r="J80" s="61">
        <f t="shared" si="10"/>
        <v>0</v>
      </c>
    </row>
    <row r="81" spans="1:10" ht="94.5" customHeight="1" x14ac:dyDescent="0.25">
      <c r="A81" s="20" t="s">
        <v>614</v>
      </c>
      <c r="B81" s="29" t="s">
        <v>616</v>
      </c>
      <c r="C81" s="13">
        <f t="shared" ref="C81:E81" si="14">C82</f>
        <v>0.51</v>
      </c>
      <c r="D81" s="13">
        <f t="shared" si="14"/>
        <v>0</v>
      </c>
      <c r="E81" s="13">
        <f t="shared" si="14"/>
        <v>0.51</v>
      </c>
      <c r="F81" s="9"/>
      <c r="G81" s="9">
        <f t="shared" si="9"/>
        <v>100</v>
      </c>
      <c r="H81" s="10"/>
      <c r="J81" s="61">
        <f t="shared" si="10"/>
        <v>0</v>
      </c>
    </row>
    <row r="82" spans="1:10" ht="94.5" customHeight="1" x14ac:dyDescent="0.25">
      <c r="A82" s="20" t="s">
        <v>615</v>
      </c>
      <c r="B82" s="29" t="s">
        <v>617</v>
      </c>
      <c r="C82" s="13">
        <v>0.51</v>
      </c>
      <c r="D82" s="13"/>
      <c r="E82" s="13">
        <v>0.51</v>
      </c>
      <c r="F82" s="9"/>
      <c r="G82" s="9">
        <f t="shared" si="9"/>
        <v>100</v>
      </c>
      <c r="H82" s="10"/>
      <c r="J82" s="61">
        <f t="shared" si="10"/>
        <v>0</v>
      </c>
    </row>
    <row r="83" spans="1:10" ht="29.25" hidden="1" customHeight="1" x14ac:dyDescent="0.25">
      <c r="A83" s="20" t="s">
        <v>433</v>
      </c>
      <c r="B83" s="29" t="s">
        <v>436</v>
      </c>
      <c r="C83" s="13">
        <f t="shared" ref="C83:E84" si="15">C84</f>
        <v>0</v>
      </c>
      <c r="D83" s="13">
        <f t="shared" si="15"/>
        <v>0</v>
      </c>
      <c r="E83" s="13">
        <f t="shared" si="15"/>
        <v>0</v>
      </c>
      <c r="F83" s="9" t="e">
        <f t="shared" si="8"/>
        <v>#DIV/0!</v>
      </c>
      <c r="G83" s="9" t="e">
        <f t="shared" si="9"/>
        <v>#DIV/0!</v>
      </c>
      <c r="H83" s="10"/>
      <c r="J83" s="61">
        <f t="shared" si="10"/>
        <v>0</v>
      </c>
    </row>
    <row r="84" spans="1:10" ht="48.75" hidden="1" customHeight="1" x14ac:dyDescent="0.25">
      <c r="A84" s="20" t="s">
        <v>432</v>
      </c>
      <c r="B84" s="29" t="s">
        <v>435</v>
      </c>
      <c r="C84" s="13">
        <f t="shared" si="15"/>
        <v>0</v>
      </c>
      <c r="D84" s="13">
        <f t="shared" si="15"/>
        <v>0</v>
      </c>
      <c r="E84" s="13">
        <f t="shared" si="15"/>
        <v>0</v>
      </c>
      <c r="F84" s="9" t="e">
        <f t="shared" si="8"/>
        <v>#DIV/0!</v>
      </c>
      <c r="G84" s="9" t="e">
        <f t="shared" si="9"/>
        <v>#DIV/0!</v>
      </c>
      <c r="H84" s="10"/>
      <c r="J84" s="61">
        <f t="shared" si="10"/>
        <v>0</v>
      </c>
    </row>
    <row r="85" spans="1:10" ht="57" hidden="1" customHeight="1" x14ac:dyDescent="0.25">
      <c r="A85" s="20" t="s">
        <v>431</v>
      </c>
      <c r="B85" s="29" t="s">
        <v>434</v>
      </c>
      <c r="C85" s="13"/>
      <c r="D85" s="13"/>
      <c r="E85" s="13"/>
      <c r="F85" s="9" t="e">
        <f t="shared" si="8"/>
        <v>#DIV/0!</v>
      </c>
      <c r="G85" s="9" t="e">
        <f t="shared" si="9"/>
        <v>#DIV/0!</v>
      </c>
      <c r="H85" s="10"/>
      <c r="J85" s="61">
        <f t="shared" si="10"/>
        <v>0</v>
      </c>
    </row>
    <row r="86" spans="1:10" ht="84" customHeight="1" x14ac:dyDescent="0.25">
      <c r="A86" s="20" t="s">
        <v>60</v>
      </c>
      <c r="B86" s="28" t="s">
        <v>163</v>
      </c>
      <c r="C86" s="13">
        <f t="shared" ref="C86" si="16">C87+C91</f>
        <v>3347695.32</v>
      </c>
      <c r="D86" s="13">
        <f t="shared" ref="D86:E86" si="17">D87+D91</f>
        <v>2874358.99</v>
      </c>
      <c r="E86" s="13">
        <f t="shared" si="17"/>
        <v>3084237.94</v>
      </c>
      <c r="F86" s="9">
        <f t="shared" si="8"/>
        <v>107.30176539291634</v>
      </c>
      <c r="G86" s="9">
        <f t="shared" si="9"/>
        <v>92.130186447194362</v>
      </c>
      <c r="H86" s="10"/>
      <c r="J86" s="61">
        <f t="shared" si="10"/>
        <v>-263457.37999999989</v>
      </c>
    </row>
    <row r="87" spans="1:10" ht="82.5" customHeight="1" x14ac:dyDescent="0.25">
      <c r="A87" s="20" t="s">
        <v>61</v>
      </c>
      <c r="B87" s="28" t="s">
        <v>164</v>
      </c>
      <c r="C87" s="13">
        <f>C88+C89+C90</f>
        <v>1194581.8900000001</v>
      </c>
      <c r="D87" s="13">
        <f>D88+D89+D90</f>
        <v>913501.99</v>
      </c>
      <c r="E87" s="13">
        <f>E88+E89+E90</f>
        <v>1132392.06</v>
      </c>
      <c r="F87" s="9">
        <f t="shared" si="8"/>
        <v>123.96164128772178</v>
      </c>
      <c r="G87" s="9">
        <f t="shared" si="9"/>
        <v>94.794008638453406</v>
      </c>
      <c r="H87" s="10"/>
      <c r="J87" s="61">
        <f t="shared" si="10"/>
        <v>-62189.830000000075</v>
      </c>
    </row>
    <row r="88" spans="1:10" ht="82.5" customHeight="1" x14ac:dyDescent="0.25">
      <c r="A88" s="20" t="s">
        <v>62</v>
      </c>
      <c r="B88" s="28" t="s">
        <v>165</v>
      </c>
      <c r="C88" s="13">
        <v>292760.98</v>
      </c>
      <c r="D88" s="13">
        <v>276700</v>
      </c>
      <c r="E88" s="13">
        <v>306879.42</v>
      </c>
      <c r="F88" s="9">
        <f t="shared" si="8"/>
        <v>110.90691001084205</v>
      </c>
      <c r="G88" s="9">
        <f t="shared" si="9"/>
        <v>104.82251425719372</v>
      </c>
      <c r="H88" s="10"/>
      <c r="J88" s="61">
        <f t="shared" si="10"/>
        <v>14118.440000000002</v>
      </c>
    </row>
    <row r="89" spans="1:10" ht="83.25" customHeight="1" x14ac:dyDescent="0.25">
      <c r="A89" s="20" t="s">
        <v>63</v>
      </c>
      <c r="B89" s="28" t="s">
        <v>166</v>
      </c>
      <c r="C89" s="13">
        <v>54622.239999999998</v>
      </c>
      <c r="D89" s="13">
        <v>22180</v>
      </c>
      <c r="E89" s="13">
        <v>23120.82</v>
      </c>
      <c r="F89" s="9">
        <f t="shared" si="8"/>
        <v>104.24174932371506</v>
      </c>
      <c r="G89" s="9">
        <f t="shared" si="9"/>
        <v>42.328582643260326</v>
      </c>
      <c r="H89" s="10"/>
      <c r="J89" s="61">
        <f t="shared" si="10"/>
        <v>-31501.42</v>
      </c>
    </row>
    <row r="90" spans="1:10" ht="81" customHeight="1" x14ac:dyDescent="0.25">
      <c r="A90" s="20" t="s">
        <v>64</v>
      </c>
      <c r="B90" s="28" t="s">
        <v>167</v>
      </c>
      <c r="C90" s="13">
        <v>847198.67</v>
      </c>
      <c r="D90" s="13">
        <v>614621.99</v>
      </c>
      <c r="E90" s="13">
        <v>802391.82</v>
      </c>
      <c r="F90" s="9">
        <f t="shared" si="8"/>
        <v>130.55045752593395</v>
      </c>
      <c r="G90" s="9">
        <f t="shared" si="9"/>
        <v>94.711175597100492</v>
      </c>
      <c r="H90" s="10"/>
      <c r="J90" s="61">
        <f t="shared" si="10"/>
        <v>-44806.850000000093</v>
      </c>
    </row>
    <row r="91" spans="1:10" ht="81" customHeight="1" x14ac:dyDescent="0.25">
      <c r="A91" s="20" t="s">
        <v>551</v>
      </c>
      <c r="B91" s="29" t="s">
        <v>552</v>
      </c>
      <c r="C91" s="13">
        <f t="shared" ref="C91" si="18">C92+C94+C93</f>
        <v>2153113.4299999997</v>
      </c>
      <c r="D91" s="13">
        <f t="shared" ref="D91:E91" si="19">D92+D94+D93</f>
        <v>1960857</v>
      </c>
      <c r="E91" s="13">
        <f t="shared" si="19"/>
        <v>1951845.88</v>
      </c>
      <c r="F91" s="9">
        <f t="shared" si="8"/>
        <v>99.54044991552162</v>
      </c>
      <c r="G91" s="9">
        <f t="shared" si="9"/>
        <v>90.652255139200918</v>
      </c>
      <c r="H91" s="10"/>
      <c r="J91" s="61">
        <f t="shared" si="10"/>
        <v>-201267.54999999981</v>
      </c>
    </row>
    <row r="92" spans="1:10" ht="81" customHeight="1" x14ac:dyDescent="0.25">
      <c r="A92" s="20" t="s">
        <v>549</v>
      </c>
      <c r="B92" s="29" t="s">
        <v>550</v>
      </c>
      <c r="C92" s="13">
        <v>387781.8</v>
      </c>
      <c r="D92" s="13">
        <v>387800</v>
      </c>
      <c r="E92" s="13">
        <v>375792.25</v>
      </c>
      <c r="F92" s="9">
        <f t="shared" si="8"/>
        <v>96.903623001547189</v>
      </c>
      <c r="G92" s="9">
        <f t="shared" si="9"/>
        <v>96.908171038455137</v>
      </c>
      <c r="H92" s="10"/>
      <c r="J92" s="61">
        <f t="shared" si="10"/>
        <v>-11989.549999999988</v>
      </c>
    </row>
    <row r="93" spans="1:10" ht="81" customHeight="1" x14ac:dyDescent="0.25">
      <c r="A93" s="20" t="s">
        <v>619</v>
      </c>
      <c r="B93" s="29" t="s">
        <v>620</v>
      </c>
      <c r="C93" s="13">
        <v>17280</v>
      </c>
      <c r="D93" s="13">
        <v>17300</v>
      </c>
      <c r="E93" s="13">
        <v>17280</v>
      </c>
      <c r="F93" s="9">
        <f t="shared" si="8"/>
        <v>99.884393063583815</v>
      </c>
      <c r="G93" s="9">
        <f t="shared" si="9"/>
        <v>100</v>
      </c>
      <c r="H93" s="10"/>
      <c r="J93" s="61"/>
    </row>
    <row r="94" spans="1:10" ht="81" customHeight="1" x14ac:dyDescent="0.25">
      <c r="A94" s="20" t="s">
        <v>547</v>
      </c>
      <c r="B94" s="29" t="s">
        <v>548</v>
      </c>
      <c r="C94" s="13">
        <v>1748051.63</v>
      </c>
      <c r="D94" s="13">
        <v>1555757</v>
      </c>
      <c r="E94" s="13">
        <v>1558773.63</v>
      </c>
      <c r="F94" s="9">
        <f t="shared" si="8"/>
        <v>100.19390110409272</v>
      </c>
      <c r="G94" s="9">
        <f t="shared" si="9"/>
        <v>89.172058951142077</v>
      </c>
      <c r="H94" s="10"/>
      <c r="J94" s="61">
        <f t="shared" si="10"/>
        <v>-189278</v>
      </c>
    </row>
    <row r="95" spans="1:10" ht="27" customHeight="1" x14ac:dyDescent="0.25">
      <c r="A95" s="20" t="s">
        <v>65</v>
      </c>
      <c r="B95" s="28" t="s">
        <v>168</v>
      </c>
      <c r="C95" s="13">
        <f t="shared" ref="C95:E95" si="20">C96</f>
        <v>3210746.48</v>
      </c>
      <c r="D95" s="13">
        <f t="shared" si="20"/>
        <v>4855000</v>
      </c>
      <c r="E95" s="13">
        <f t="shared" si="20"/>
        <v>4855174.37</v>
      </c>
      <c r="F95" s="9">
        <f t="shared" si="8"/>
        <v>100.00359155509784</v>
      </c>
      <c r="G95" s="9">
        <f t="shared" si="9"/>
        <v>151.21637289780662</v>
      </c>
      <c r="H95" s="10"/>
      <c r="J95" s="63">
        <f t="shared" si="10"/>
        <v>1644427.8900000001</v>
      </c>
    </row>
    <row r="96" spans="1:10" ht="27" customHeight="1" x14ac:dyDescent="0.25">
      <c r="A96" s="20" t="s">
        <v>66</v>
      </c>
      <c r="B96" s="28" t="s">
        <v>169</v>
      </c>
      <c r="C96" s="13">
        <f t="shared" ref="C96" si="21">C97+C98+C99</f>
        <v>3210746.48</v>
      </c>
      <c r="D96" s="13">
        <f t="shared" ref="D96:E96" si="22">D97+D98+D99</f>
        <v>4855000</v>
      </c>
      <c r="E96" s="13">
        <f t="shared" si="22"/>
        <v>4855174.37</v>
      </c>
      <c r="F96" s="9">
        <f t="shared" si="8"/>
        <v>100.00359155509784</v>
      </c>
      <c r="G96" s="9">
        <f t="shared" si="9"/>
        <v>151.21637289780662</v>
      </c>
      <c r="H96" s="10"/>
      <c r="J96" s="61">
        <f t="shared" si="10"/>
        <v>1644427.8900000001</v>
      </c>
    </row>
    <row r="97" spans="1:10" ht="38.25" customHeight="1" x14ac:dyDescent="0.25">
      <c r="A97" s="20" t="s">
        <v>67</v>
      </c>
      <c r="B97" s="28" t="s">
        <v>465</v>
      </c>
      <c r="C97" s="13">
        <v>889166.19</v>
      </c>
      <c r="D97" s="13">
        <v>393450</v>
      </c>
      <c r="E97" s="13">
        <v>393493.22</v>
      </c>
      <c r="F97" s="9">
        <f t="shared" si="8"/>
        <v>100.01098487736688</v>
      </c>
      <c r="G97" s="9">
        <f t="shared" si="9"/>
        <v>44.254181549570617</v>
      </c>
      <c r="H97" s="10"/>
      <c r="J97" s="61">
        <f t="shared" si="10"/>
        <v>-495672.97</v>
      </c>
    </row>
    <row r="98" spans="1:10" ht="27" customHeight="1" x14ac:dyDescent="0.25">
      <c r="A98" s="20" t="s">
        <v>68</v>
      </c>
      <c r="B98" s="28" t="s">
        <v>170</v>
      </c>
      <c r="C98" s="13">
        <v>7698.44</v>
      </c>
      <c r="D98" s="13">
        <v>77850</v>
      </c>
      <c r="E98" s="13">
        <v>77851.679999999993</v>
      </c>
      <c r="F98" s="9">
        <f t="shared" si="8"/>
        <v>100.00215799614642</v>
      </c>
      <c r="G98" s="9" t="s">
        <v>666</v>
      </c>
      <c r="H98" s="10"/>
      <c r="J98" s="61">
        <f t="shared" si="10"/>
        <v>70153.239999999991</v>
      </c>
    </row>
    <row r="99" spans="1:10" ht="27" customHeight="1" x14ac:dyDescent="0.25">
      <c r="A99" s="20" t="s">
        <v>69</v>
      </c>
      <c r="B99" s="28" t="s">
        <v>171</v>
      </c>
      <c r="C99" s="13">
        <f>C100+C101</f>
        <v>2313881.85</v>
      </c>
      <c r="D99" s="13">
        <f>D100+D101</f>
        <v>4383700</v>
      </c>
      <c r="E99" s="13">
        <f>E100+E101</f>
        <v>4383829.47</v>
      </c>
      <c r="F99" s="9">
        <f t="shared" si="8"/>
        <v>100.00295344115702</v>
      </c>
      <c r="G99" s="9">
        <f t="shared" si="9"/>
        <v>189.45779232418457</v>
      </c>
      <c r="H99" s="10"/>
      <c r="J99" s="61">
        <f t="shared" si="10"/>
        <v>2069947.6199999996</v>
      </c>
    </row>
    <row r="100" spans="1:10" ht="27" customHeight="1" x14ac:dyDescent="0.25">
      <c r="A100" s="20" t="s">
        <v>70</v>
      </c>
      <c r="B100" s="28" t="s">
        <v>172</v>
      </c>
      <c r="C100" s="13">
        <v>1875751.47</v>
      </c>
      <c r="D100" s="13">
        <v>3499050</v>
      </c>
      <c r="E100" s="13">
        <v>3499137.64</v>
      </c>
      <c r="F100" s="9">
        <f t="shared" si="8"/>
        <v>100.00250467984169</v>
      </c>
      <c r="G100" s="9">
        <f t="shared" si="9"/>
        <v>186.54590951753326</v>
      </c>
      <c r="H100" s="10"/>
      <c r="J100" s="61">
        <f t="shared" si="10"/>
        <v>1623386.1700000002</v>
      </c>
    </row>
    <row r="101" spans="1:10" ht="27" customHeight="1" x14ac:dyDescent="0.25">
      <c r="A101" s="20" t="s">
        <v>275</v>
      </c>
      <c r="B101" s="28" t="s">
        <v>276</v>
      </c>
      <c r="C101" s="13">
        <v>438130.38</v>
      </c>
      <c r="D101" s="13">
        <v>884650</v>
      </c>
      <c r="E101" s="13">
        <v>884691.83</v>
      </c>
      <c r="F101" s="9">
        <f t="shared" si="8"/>
        <v>100.00472842367036</v>
      </c>
      <c r="G101" s="9" t="s">
        <v>633</v>
      </c>
      <c r="H101" s="10"/>
      <c r="J101" s="61">
        <f t="shared" si="10"/>
        <v>446561.44999999995</v>
      </c>
    </row>
    <row r="102" spans="1:10" ht="32.25" customHeight="1" x14ac:dyDescent="0.25">
      <c r="A102" s="20" t="s">
        <v>71</v>
      </c>
      <c r="B102" s="28" t="s">
        <v>277</v>
      </c>
      <c r="C102" s="13">
        <f>C103</f>
        <v>71861.119999999995</v>
      </c>
      <c r="D102" s="13">
        <f>D103</f>
        <v>7181428.3600000003</v>
      </c>
      <c r="E102" s="13">
        <f>E103</f>
        <v>7157606.7400000002</v>
      </c>
      <c r="F102" s="9">
        <f t="shared" si="8"/>
        <v>99.668288552000533</v>
      </c>
      <c r="G102" s="9" t="s">
        <v>667</v>
      </c>
      <c r="H102" s="10"/>
      <c r="J102" s="62">
        <f t="shared" si="10"/>
        <v>7085745.6200000001</v>
      </c>
    </row>
    <row r="103" spans="1:10" ht="27" customHeight="1" x14ac:dyDescent="0.25">
      <c r="A103" s="20" t="s">
        <v>72</v>
      </c>
      <c r="B103" s="28" t="s">
        <v>173</v>
      </c>
      <c r="C103" s="13">
        <f>C104+C107</f>
        <v>71861.119999999995</v>
      </c>
      <c r="D103" s="13">
        <f>D104+D107</f>
        <v>7181428.3600000003</v>
      </c>
      <c r="E103" s="13">
        <f>E104+E107</f>
        <v>7157606.7400000002</v>
      </c>
      <c r="F103" s="9">
        <f t="shared" si="8"/>
        <v>99.668288552000533</v>
      </c>
      <c r="G103" s="9" t="s">
        <v>667</v>
      </c>
      <c r="H103" s="10"/>
      <c r="J103" s="61">
        <f t="shared" si="10"/>
        <v>7085745.6200000001</v>
      </c>
    </row>
    <row r="104" spans="1:10" ht="33" customHeight="1" x14ac:dyDescent="0.25">
      <c r="A104" s="20" t="s">
        <v>73</v>
      </c>
      <c r="B104" s="28" t="s">
        <v>174</v>
      </c>
      <c r="C104" s="13">
        <f>C106</f>
        <v>62894.2</v>
      </c>
      <c r="D104" s="13">
        <f>D106+D105</f>
        <v>296569.83</v>
      </c>
      <c r="E104" s="13">
        <f>E106+E105</f>
        <v>272748.21000000002</v>
      </c>
      <c r="F104" s="9">
        <f t="shared" si="8"/>
        <v>91.967618553782088</v>
      </c>
      <c r="G104" s="9" t="s">
        <v>668</v>
      </c>
      <c r="H104" s="10"/>
      <c r="J104" s="61">
        <f t="shared" si="10"/>
        <v>209854.01</v>
      </c>
    </row>
    <row r="105" spans="1:10" ht="33" customHeight="1" x14ac:dyDescent="0.25">
      <c r="A105" s="20" t="s">
        <v>661</v>
      </c>
      <c r="B105" s="29" t="s">
        <v>662</v>
      </c>
      <c r="C105" s="13"/>
      <c r="D105" s="13">
        <v>25837.19</v>
      </c>
      <c r="E105" s="13"/>
      <c r="F105" s="9">
        <f t="shared" si="8"/>
        <v>0</v>
      </c>
      <c r="G105" s="9"/>
      <c r="H105" s="10"/>
      <c r="J105" s="61"/>
    </row>
    <row r="106" spans="1:10" ht="35.25" customHeight="1" x14ac:dyDescent="0.25">
      <c r="A106" s="20" t="s">
        <v>74</v>
      </c>
      <c r="B106" s="28" t="s">
        <v>175</v>
      </c>
      <c r="C106" s="13">
        <v>62894.2</v>
      </c>
      <c r="D106" s="13">
        <v>270732.64</v>
      </c>
      <c r="E106" s="13">
        <v>272748.21000000002</v>
      </c>
      <c r="F106" s="9">
        <f t="shared" si="8"/>
        <v>100.74448725502769</v>
      </c>
      <c r="G106" s="9" t="s">
        <v>668</v>
      </c>
      <c r="H106" s="10"/>
      <c r="J106" s="61">
        <f t="shared" si="10"/>
        <v>209854.01</v>
      </c>
    </row>
    <row r="107" spans="1:10" ht="27" customHeight="1" x14ac:dyDescent="0.25">
      <c r="A107" s="20" t="s">
        <v>75</v>
      </c>
      <c r="B107" s="28" t="s">
        <v>176</v>
      </c>
      <c r="C107" s="13">
        <f>C108+C109+C110</f>
        <v>8966.92</v>
      </c>
      <c r="D107" s="13">
        <f>D108+D109+D110</f>
        <v>6884858.5300000003</v>
      </c>
      <c r="E107" s="13">
        <f>E108+E109+E110</f>
        <v>6884858.5300000003</v>
      </c>
      <c r="F107" s="9">
        <f t="shared" si="8"/>
        <v>100</v>
      </c>
      <c r="G107" s="9" t="s">
        <v>669</v>
      </c>
      <c r="H107" s="10"/>
      <c r="J107" s="61">
        <f t="shared" si="10"/>
        <v>6875891.6100000003</v>
      </c>
    </row>
    <row r="108" spans="1:10" ht="36.75" customHeight="1" x14ac:dyDescent="0.25">
      <c r="A108" s="20" t="s">
        <v>76</v>
      </c>
      <c r="B108" s="28" t="s">
        <v>177</v>
      </c>
      <c r="C108" s="13">
        <v>8966.92</v>
      </c>
      <c r="D108" s="13">
        <v>36702.36</v>
      </c>
      <c r="E108" s="13">
        <v>36702.36</v>
      </c>
      <c r="F108" s="9">
        <f t="shared" si="8"/>
        <v>100</v>
      </c>
      <c r="G108" s="9" t="s">
        <v>670</v>
      </c>
      <c r="H108" s="10"/>
      <c r="J108" s="61">
        <f t="shared" si="10"/>
        <v>27735.440000000002</v>
      </c>
    </row>
    <row r="109" spans="1:10" ht="27" hidden="1" customHeight="1" x14ac:dyDescent="0.25">
      <c r="A109" s="20" t="s">
        <v>77</v>
      </c>
      <c r="B109" s="28" t="s">
        <v>178</v>
      </c>
      <c r="C109" s="13"/>
      <c r="D109" s="13"/>
      <c r="E109" s="13"/>
      <c r="F109" s="9" t="e">
        <f t="shared" si="8"/>
        <v>#DIV/0!</v>
      </c>
      <c r="G109" s="9" t="e">
        <f t="shared" si="9"/>
        <v>#DIV/0!</v>
      </c>
      <c r="H109" s="10"/>
      <c r="J109" s="61">
        <f t="shared" si="10"/>
        <v>0</v>
      </c>
    </row>
    <row r="110" spans="1:10" ht="27" customHeight="1" x14ac:dyDescent="0.25">
      <c r="A110" s="20" t="s">
        <v>78</v>
      </c>
      <c r="B110" s="28" t="s">
        <v>179</v>
      </c>
      <c r="C110" s="13"/>
      <c r="D110" s="13">
        <v>6848156.1699999999</v>
      </c>
      <c r="E110" s="13">
        <v>6848156.1699999999</v>
      </c>
      <c r="F110" s="9">
        <f t="shared" si="8"/>
        <v>100</v>
      </c>
      <c r="G110" s="9"/>
      <c r="H110" s="10"/>
      <c r="J110" s="61">
        <f t="shared" si="10"/>
        <v>6848156.1699999999</v>
      </c>
    </row>
    <row r="111" spans="1:10" ht="39" customHeight="1" x14ac:dyDescent="0.25">
      <c r="A111" s="20" t="s">
        <v>79</v>
      </c>
      <c r="B111" s="28" t="s">
        <v>180</v>
      </c>
      <c r="C111" s="13">
        <f>C112+C127+C134</f>
        <v>4976552.84</v>
      </c>
      <c r="D111" s="13">
        <f>D112+D127+D134</f>
        <v>4323592.26</v>
      </c>
      <c r="E111" s="13">
        <f>E112+E127+E134</f>
        <v>6453804.46</v>
      </c>
      <c r="F111" s="9">
        <f t="shared" si="8"/>
        <v>149.26949795214964</v>
      </c>
      <c r="G111" s="9">
        <f t="shared" si="9"/>
        <v>129.68423459962699</v>
      </c>
      <c r="H111" s="10"/>
      <c r="J111" s="62">
        <f t="shared" si="10"/>
        <v>1477251.62</v>
      </c>
    </row>
    <row r="112" spans="1:10" ht="78.75" customHeight="1" x14ac:dyDescent="0.25">
      <c r="A112" s="20" t="s">
        <v>80</v>
      </c>
      <c r="B112" s="28" t="s">
        <v>181</v>
      </c>
      <c r="C112" s="13">
        <f>C114+C115+C116+C113+C118+C117</f>
        <v>875974.74</v>
      </c>
      <c r="D112" s="13">
        <f>D114+D115+D116+D113+D118+D117</f>
        <v>1499200</v>
      </c>
      <c r="E112" s="13">
        <f>E114+E115+E116+E113+E118+E117</f>
        <v>1243959.1599999999</v>
      </c>
      <c r="F112" s="9">
        <f t="shared" si="8"/>
        <v>82.974863927427961</v>
      </c>
      <c r="G112" s="9">
        <f t="shared" si="9"/>
        <v>142.00856522415245</v>
      </c>
      <c r="H112" s="10"/>
      <c r="J112" s="61">
        <f t="shared" si="10"/>
        <v>367984.41999999993</v>
      </c>
    </row>
    <row r="113" spans="1:10" ht="101.25" customHeight="1" x14ac:dyDescent="0.25">
      <c r="A113" s="20" t="s">
        <v>579</v>
      </c>
      <c r="B113" s="29" t="s">
        <v>580</v>
      </c>
      <c r="C113" s="13">
        <f>C119+C120</f>
        <v>842467.74</v>
      </c>
      <c r="D113" s="13">
        <v>1349200</v>
      </c>
      <c r="E113" s="13">
        <v>1090792.5</v>
      </c>
      <c r="F113" s="9">
        <f t="shared" si="8"/>
        <v>80.847353987548175</v>
      </c>
      <c r="G113" s="9">
        <f t="shared" si="9"/>
        <v>129.47587761639397</v>
      </c>
      <c r="H113" s="10"/>
      <c r="J113" s="61">
        <f t="shared" si="10"/>
        <v>248324.76</v>
      </c>
    </row>
    <row r="114" spans="1:10" ht="84.75" hidden="1" customHeight="1" x14ac:dyDescent="0.25">
      <c r="A114" s="20" t="s">
        <v>81</v>
      </c>
      <c r="B114" s="28" t="s">
        <v>182</v>
      </c>
      <c r="C114" s="13">
        <v>0</v>
      </c>
      <c r="D114" s="13">
        <f t="shared" ref="D114" si="23">D121</f>
        <v>0</v>
      </c>
      <c r="E114" s="13">
        <v>0</v>
      </c>
      <c r="F114" s="9" t="e">
        <f t="shared" si="8"/>
        <v>#DIV/0!</v>
      </c>
      <c r="G114" s="9" t="e">
        <f t="shared" si="9"/>
        <v>#DIV/0!</v>
      </c>
      <c r="H114" s="10"/>
      <c r="J114" s="61">
        <f t="shared" si="10"/>
        <v>0</v>
      </c>
    </row>
    <row r="115" spans="1:10" ht="99" hidden="1" customHeight="1" x14ac:dyDescent="0.25">
      <c r="A115" s="20" t="s">
        <v>82</v>
      </c>
      <c r="B115" s="28" t="s">
        <v>183</v>
      </c>
      <c r="C115" s="13"/>
      <c r="D115" s="13">
        <f>D122</f>
        <v>0</v>
      </c>
      <c r="E115" s="13"/>
      <c r="F115" s="9" t="e">
        <f t="shared" si="8"/>
        <v>#DIV/0!</v>
      </c>
      <c r="G115" s="9" t="e">
        <f t="shared" si="9"/>
        <v>#DIV/0!</v>
      </c>
      <c r="H115" s="10"/>
      <c r="J115" s="61">
        <f t="shared" si="10"/>
        <v>0</v>
      </c>
    </row>
    <row r="116" spans="1:10" ht="100.5" customHeight="1" x14ac:dyDescent="0.25">
      <c r="A116" s="20" t="s">
        <v>83</v>
      </c>
      <c r="B116" s="28" t="s">
        <v>184</v>
      </c>
      <c r="C116" s="13">
        <f t="shared" ref="C116" si="24">C123</f>
        <v>0</v>
      </c>
      <c r="D116" s="13">
        <f t="shared" ref="D116:E116" si="25">D123</f>
        <v>150000</v>
      </c>
      <c r="E116" s="13">
        <f t="shared" si="25"/>
        <v>153166.66</v>
      </c>
      <c r="F116" s="9">
        <f t="shared" si="8"/>
        <v>102.11110666666667</v>
      </c>
      <c r="G116" s="9"/>
      <c r="H116" s="10"/>
      <c r="J116" s="61">
        <f t="shared" si="10"/>
        <v>153166.66</v>
      </c>
    </row>
    <row r="117" spans="1:10" ht="100.5" customHeight="1" x14ac:dyDescent="0.25">
      <c r="A117" s="20" t="s">
        <v>621</v>
      </c>
      <c r="B117" s="29" t="s">
        <v>622</v>
      </c>
      <c r="C117" s="13">
        <v>33507</v>
      </c>
      <c r="D117" s="13"/>
      <c r="E117" s="13"/>
      <c r="F117" s="9"/>
      <c r="G117" s="9">
        <f t="shared" si="9"/>
        <v>0</v>
      </c>
      <c r="H117" s="10"/>
      <c r="J117" s="61"/>
    </row>
    <row r="118" spans="1:10" ht="99.75" hidden="1" customHeight="1" x14ac:dyDescent="0.25">
      <c r="A118" s="20" t="s">
        <v>581</v>
      </c>
      <c r="B118" s="29" t="s">
        <v>582</v>
      </c>
      <c r="C118" s="13">
        <v>0</v>
      </c>
      <c r="D118" s="13">
        <v>0</v>
      </c>
      <c r="E118" s="13">
        <v>0</v>
      </c>
      <c r="F118" s="9" t="e">
        <f t="shared" si="8"/>
        <v>#DIV/0!</v>
      </c>
      <c r="G118" s="9" t="e">
        <f t="shared" si="9"/>
        <v>#DIV/0!</v>
      </c>
      <c r="H118" s="10"/>
      <c r="J118" s="61">
        <f t="shared" si="10"/>
        <v>0</v>
      </c>
    </row>
    <row r="119" spans="1:10" ht="99.75" hidden="1" customHeight="1" x14ac:dyDescent="0.25">
      <c r="A119" s="20" t="s">
        <v>583</v>
      </c>
      <c r="B119" s="29" t="s">
        <v>584</v>
      </c>
      <c r="C119" s="13">
        <v>0</v>
      </c>
      <c r="D119" s="13"/>
      <c r="E119" s="13">
        <v>0</v>
      </c>
      <c r="F119" s="9" t="e">
        <f t="shared" si="8"/>
        <v>#DIV/0!</v>
      </c>
      <c r="G119" s="9" t="e">
        <f t="shared" si="9"/>
        <v>#DIV/0!</v>
      </c>
      <c r="H119" s="10"/>
      <c r="J119" s="61">
        <f t="shared" si="10"/>
        <v>0</v>
      </c>
    </row>
    <row r="120" spans="1:10" ht="99.75" customHeight="1" x14ac:dyDescent="0.25">
      <c r="A120" s="20" t="s">
        <v>585</v>
      </c>
      <c r="B120" s="29" t="s">
        <v>586</v>
      </c>
      <c r="C120" s="13">
        <v>842467.74</v>
      </c>
      <c r="D120" s="13">
        <v>1349200</v>
      </c>
      <c r="E120" s="13">
        <v>1090792.5</v>
      </c>
      <c r="F120" s="9">
        <f t="shared" si="8"/>
        <v>80.847353987548175</v>
      </c>
      <c r="G120" s="9">
        <f t="shared" si="9"/>
        <v>129.47587761639397</v>
      </c>
      <c r="H120" s="10"/>
      <c r="J120" s="61">
        <f t="shared" si="10"/>
        <v>248324.76</v>
      </c>
    </row>
    <row r="121" spans="1:10" ht="99.75" hidden="1" customHeight="1" x14ac:dyDescent="0.25">
      <c r="A121" s="20" t="s">
        <v>84</v>
      </c>
      <c r="B121" s="29" t="s">
        <v>185</v>
      </c>
      <c r="C121" s="13">
        <v>0</v>
      </c>
      <c r="D121" s="13"/>
      <c r="E121" s="13">
        <v>0</v>
      </c>
      <c r="F121" s="9" t="e">
        <f t="shared" si="8"/>
        <v>#DIV/0!</v>
      </c>
      <c r="G121" s="9" t="e">
        <f t="shared" si="9"/>
        <v>#DIV/0!</v>
      </c>
      <c r="H121" s="10"/>
      <c r="J121" s="61">
        <f t="shared" si="10"/>
        <v>0</v>
      </c>
    </row>
    <row r="122" spans="1:10" ht="99" hidden="1" customHeight="1" x14ac:dyDescent="0.25">
      <c r="A122" s="20" t="s">
        <v>85</v>
      </c>
      <c r="B122" s="28" t="s">
        <v>186</v>
      </c>
      <c r="C122" s="13"/>
      <c r="D122" s="13"/>
      <c r="E122" s="13"/>
      <c r="F122" s="9" t="e">
        <f t="shared" si="8"/>
        <v>#DIV/0!</v>
      </c>
      <c r="G122" s="9" t="e">
        <f t="shared" si="9"/>
        <v>#DIV/0!</v>
      </c>
      <c r="H122" s="10"/>
      <c r="J122" s="61">
        <f t="shared" si="10"/>
        <v>0</v>
      </c>
    </row>
    <row r="123" spans="1:10" ht="102.75" customHeight="1" x14ac:dyDescent="0.25">
      <c r="A123" s="20" t="s">
        <v>86</v>
      </c>
      <c r="B123" s="28" t="s">
        <v>187</v>
      </c>
      <c r="C123" s="13">
        <v>0</v>
      </c>
      <c r="D123" s="13">
        <v>150000</v>
      </c>
      <c r="E123" s="13">
        <v>153166.66</v>
      </c>
      <c r="F123" s="9">
        <f t="shared" si="8"/>
        <v>102.11110666666667</v>
      </c>
      <c r="G123" s="9"/>
      <c r="H123" s="10"/>
      <c r="J123" s="61">
        <f t="shared" si="10"/>
        <v>153166.66</v>
      </c>
    </row>
    <row r="124" spans="1:10" ht="102.75" hidden="1" customHeight="1" x14ac:dyDescent="0.25">
      <c r="A124" s="20" t="s">
        <v>84</v>
      </c>
      <c r="B124" s="29" t="s">
        <v>185</v>
      </c>
      <c r="C124" s="13"/>
      <c r="D124" s="13"/>
      <c r="E124" s="13"/>
      <c r="F124" s="9" t="e">
        <f t="shared" si="8"/>
        <v>#DIV/0!</v>
      </c>
      <c r="G124" s="9" t="e">
        <f t="shared" si="9"/>
        <v>#DIV/0!</v>
      </c>
      <c r="H124" s="10"/>
      <c r="J124" s="61">
        <f t="shared" si="10"/>
        <v>0</v>
      </c>
    </row>
    <row r="125" spans="1:10" ht="102.75" customHeight="1" x14ac:dyDescent="0.25">
      <c r="A125" s="20" t="s">
        <v>623</v>
      </c>
      <c r="B125" s="29" t="s">
        <v>624</v>
      </c>
      <c r="C125" s="13">
        <v>33507</v>
      </c>
      <c r="D125" s="13"/>
      <c r="E125" s="13"/>
      <c r="F125" s="9"/>
      <c r="G125" s="9">
        <f t="shared" si="9"/>
        <v>0</v>
      </c>
      <c r="H125" s="10"/>
      <c r="J125" s="61"/>
    </row>
    <row r="126" spans="1:10" ht="102.75" hidden="1" customHeight="1" x14ac:dyDescent="0.25">
      <c r="A126" s="20" t="s">
        <v>587</v>
      </c>
      <c r="B126" s="29" t="s">
        <v>588</v>
      </c>
      <c r="C126" s="13">
        <v>0</v>
      </c>
      <c r="D126" s="13">
        <v>0</v>
      </c>
      <c r="E126" s="13">
        <v>0</v>
      </c>
      <c r="F126" s="9" t="e">
        <f t="shared" si="8"/>
        <v>#DIV/0!</v>
      </c>
      <c r="G126" s="9" t="e">
        <f t="shared" si="9"/>
        <v>#DIV/0!</v>
      </c>
      <c r="H126" s="10"/>
      <c r="J126" s="61">
        <f t="shared" si="10"/>
        <v>0</v>
      </c>
    </row>
    <row r="127" spans="1:10" ht="36" customHeight="1" x14ac:dyDescent="0.25">
      <c r="A127" s="20" t="s">
        <v>87</v>
      </c>
      <c r="B127" s="28" t="s">
        <v>188</v>
      </c>
      <c r="C127" s="13">
        <f t="shared" ref="C127" si="26">C128+C131</f>
        <v>3555340.94</v>
      </c>
      <c r="D127" s="13">
        <f t="shared" ref="D127:E127" si="27">D128+D131</f>
        <v>2414452.6799999997</v>
      </c>
      <c r="E127" s="13">
        <f t="shared" si="27"/>
        <v>4629432.17</v>
      </c>
      <c r="F127" s="9">
        <f t="shared" si="8"/>
        <v>191.73836821684989</v>
      </c>
      <c r="G127" s="9">
        <f t="shared" si="9"/>
        <v>130.21063937682445</v>
      </c>
      <c r="H127" s="10"/>
      <c r="J127" s="61">
        <f t="shared" si="10"/>
        <v>1074091.23</v>
      </c>
    </row>
    <row r="128" spans="1:10" ht="40.5" customHeight="1" x14ac:dyDescent="0.25">
      <c r="A128" s="20" t="s">
        <v>88</v>
      </c>
      <c r="B128" s="28" t="s">
        <v>189</v>
      </c>
      <c r="C128" s="13">
        <f>C129+C130</f>
        <v>3083525.81</v>
      </c>
      <c r="D128" s="13">
        <f>D129+D130</f>
        <v>1150652.68</v>
      </c>
      <c r="E128" s="13">
        <f>E129+E130</f>
        <v>3653414.04</v>
      </c>
      <c r="F128" s="9" t="s">
        <v>671</v>
      </c>
      <c r="G128" s="9">
        <f t="shared" si="9"/>
        <v>118.4817077954019</v>
      </c>
      <c r="H128" s="10"/>
      <c r="J128" s="61">
        <f t="shared" si="10"/>
        <v>569888.23</v>
      </c>
    </row>
    <row r="129" spans="1:10" ht="65.25" customHeight="1" x14ac:dyDescent="0.25">
      <c r="A129" s="20" t="s">
        <v>89</v>
      </c>
      <c r="B129" s="28" t="s">
        <v>190</v>
      </c>
      <c r="C129" s="13">
        <v>864810.65</v>
      </c>
      <c r="D129" s="13">
        <v>10000</v>
      </c>
      <c r="E129" s="13">
        <v>1903391.38</v>
      </c>
      <c r="F129" s="9" t="s">
        <v>673</v>
      </c>
      <c r="G129" s="9" t="s">
        <v>672</v>
      </c>
      <c r="H129" s="10"/>
      <c r="J129" s="61">
        <f t="shared" si="10"/>
        <v>1038580.7299999999</v>
      </c>
    </row>
    <row r="130" spans="1:10" ht="66" customHeight="1" x14ac:dyDescent="0.25">
      <c r="A130" s="20" t="s">
        <v>90</v>
      </c>
      <c r="B130" s="28" t="s">
        <v>191</v>
      </c>
      <c r="C130" s="13">
        <v>2218715.16</v>
      </c>
      <c r="D130" s="13">
        <v>1140652.68</v>
      </c>
      <c r="E130" s="13">
        <v>1750022.66</v>
      </c>
      <c r="F130" s="9">
        <f t="shared" si="8"/>
        <v>153.42292098941107</v>
      </c>
      <c r="G130" s="9">
        <f t="shared" si="9"/>
        <v>78.875499277699063</v>
      </c>
      <c r="H130" s="10"/>
      <c r="J130" s="61">
        <f t="shared" si="10"/>
        <v>-468692.50000000023</v>
      </c>
    </row>
    <row r="131" spans="1:10" ht="66" customHeight="1" x14ac:dyDescent="0.25">
      <c r="A131" s="20" t="s">
        <v>91</v>
      </c>
      <c r="B131" s="28" t="s">
        <v>192</v>
      </c>
      <c r="C131" s="13">
        <f t="shared" ref="C131" si="28">C133+C132</f>
        <v>471815.13</v>
      </c>
      <c r="D131" s="13">
        <f t="shared" ref="D131:E131" si="29">D133+D132</f>
        <v>1263800</v>
      </c>
      <c r="E131" s="13">
        <f t="shared" si="29"/>
        <v>976018.13</v>
      </c>
      <c r="F131" s="9">
        <f t="shared" si="8"/>
        <v>77.22884396265232</v>
      </c>
      <c r="G131" s="9" t="s">
        <v>633</v>
      </c>
      <c r="H131" s="10"/>
      <c r="J131" s="61">
        <f t="shared" si="10"/>
        <v>504203</v>
      </c>
    </row>
    <row r="132" spans="1:10" ht="66" customHeight="1" x14ac:dyDescent="0.25">
      <c r="A132" s="20" t="s">
        <v>589</v>
      </c>
      <c r="B132" s="29" t="s">
        <v>590</v>
      </c>
      <c r="C132" s="13">
        <v>446544</v>
      </c>
      <c r="D132" s="13">
        <v>684800</v>
      </c>
      <c r="E132" s="13">
        <v>390210</v>
      </c>
      <c r="F132" s="9">
        <f t="shared" si="8"/>
        <v>56.981600467289717</v>
      </c>
      <c r="G132" s="9">
        <f t="shared" si="9"/>
        <v>87.384445877673869</v>
      </c>
      <c r="H132" s="10"/>
      <c r="J132" s="61">
        <f t="shared" si="10"/>
        <v>-56334</v>
      </c>
    </row>
    <row r="133" spans="1:10" ht="66" customHeight="1" x14ac:dyDescent="0.25">
      <c r="A133" s="20" t="s">
        <v>92</v>
      </c>
      <c r="B133" s="28" t="s">
        <v>193</v>
      </c>
      <c r="C133" s="13">
        <v>25271.13</v>
      </c>
      <c r="D133" s="13">
        <v>579000</v>
      </c>
      <c r="E133" s="13">
        <v>585808.13</v>
      </c>
      <c r="F133" s="9">
        <f t="shared" ref="F133:F196" si="30">E133/D133*100</f>
        <v>101.17584283246978</v>
      </c>
      <c r="G133" s="9" t="s">
        <v>674</v>
      </c>
      <c r="H133" s="10"/>
      <c r="J133" s="61">
        <f t="shared" si="10"/>
        <v>560537</v>
      </c>
    </row>
    <row r="134" spans="1:10" ht="66" customHeight="1" x14ac:dyDescent="0.25">
      <c r="A134" s="20" t="s">
        <v>93</v>
      </c>
      <c r="B134" s="28" t="s">
        <v>194</v>
      </c>
      <c r="C134" s="13">
        <f>C135</f>
        <v>545237.16</v>
      </c>
      <c r="D134" s="13">
        <f>D135</f>
        <v>409939.58</v>
      </c>
      <c r="E134" s="13">
        <f>E135</f>
        <v>580413.13</v>
      </c>
      <c r="F134" s="9">
        <f t="shared" si="30"/>
        <v>141.58504284948526</v>
      </c>
      <c r="G134" s="9">
        <f t="shared" ref="G134:G194" si="31">E134/C134*100</f>
        <v>106.45149901375027</v>
      </c>
      <c r="H134" s="10"/>
      <c r="J134" s="61">
        <f t="shared" si="10"/>
        <v>35175.969999999972</v>
      </c>
    </row>
    <row r="135" spans="1:10" ht="72" customHeight="1" x14ac:dyDescent="0.25">
      <c r="A135" s="20" t="s">
        <v>94</v>
      </c>
      <c r="B135" s="28" t="s">
        <v>195</v>
      </c>
      <c r="C135" s="13">
        <f>C136+C137+C138</f>
        <v>545237.16</v>
      </c>
      <c r="D135" s="13">
        <f>D136+D137+D138</f>
        <v>409939.58</v>
      </c>
      <c r="E135" s="13">
        <f>E136+E137+E138</f>
        <v>580413.13</v>
      </c>
      <c r="F135" s="9">
        <f t="shared" si="30"/>
        <v>141.58504284948526</v>
      </c>
      <c r="G135" s="9">
        <f t="shared" si="31"/>
        <v>106.45149901375027</v>
      </c>
      <c r="H135" s="10"/>
      <c r="J135" s="61">
        <f t="shared" si="10"/>
        <v>35175.969999999972</v>
      </c>
    </row>
    <row r="136" spans="1:10" ht="102" customHeight="1" x14ac:dyDescent="0.25">
      <c r="A136" s="20" t="s">
        <v>95</v>
      </c>
      <c r="B136" s="28" t="s">
        <v>196</v>
      </c>
      <c r="C136" s="13">
        <v>33962.589999999997</v>
      </c>
      <c r="D136" s="13">
        <v>35000</v>
      </c>
      <c r="E136" s="13">
        <v>43644.09</v>
      </c>
      <c r="F136" s="9">
        <f t="shared" si="30"/>
        <v>124.69739999999999</v>
      </c>
      <c r="G136" s="9">
        <f t="shared" si="31"/>
        <v>128.50636538614987</v>
      </c>
      <c r="H136" s="10"/>
      <c r="J136" s="61">
        <f t="shared" si="10"/>
        <v>9681.5</v>
      </c>
    </row>
    <row r="137" spans="1:10" ht="85.5" hidden="1" customHeight="1" x14ac:dyDescent="0.25">
      <c r="A137" s="20" t="s">
        <v>278</v>
      </c>
      <c r="B137" s="28" t="s">
        <v>279</v>
      </c>
      <c r="C137" s="13"/>
      <c r="D137" s="13"/>
      <c r="E137" s="13"/>
      <c r="F137" s="9" t="e">
        <f t="shared" si="30"/>
        <v>#DIV/0!</v>
      </c>
      <c r="G137" s="9" t="e">
        <f t="shared" si="31"/>
        <v>#DIV/0!</v>
      </c>
      <c r="H137" s="10"/>
      <c r="J137" s="61">
        <f t="shared" si="10"/>
        <v>0</v>
      </c>
    </row>
    <row r="138" spans="1:10" ht="85.5" customHeight="1" x14ac:dyDescent="0.25">
      <c r="A138" s="20" t="s">
        <v>96</v>
      </c>
      <c r="B138" s="28" t="s">
        <v>197</v>
      </c>
      <c r="C138" s="13">
        <f>511274.57</f>
        <v>511274.57</v>
      </c>
      <c r="D138" s="13">
        <v>374939.58</v>
      </c>
      <c r="E138" s="13">
        <v>536769.04</v>
      </c>
      <c r="F138" s="9">
        <f t="shared" si="30"/>
        <v>143.16147684381576</v>
      </c>
      <c r="G138" s="9">
        <f t="shared" si="31"/>
        <v>104.98645375614907</v>
      </c>
      <c r="H138" s="10"/>
      <c r="J138" s="61">
        <f t="shared" si="10"/>
        <v>25494.47000000003</v>
      </c>
    </row>
    <row r="139" spans="1:10" ht="27" hidden="1" customHeight="1" x14ac:dyDescent="0.25">
      <c r="A139" s="20" t="s">
        <v>97</v>
      </c>
      <c r="B139" s="28" t="s">
        <v>198</v>
      </c>
      <c r="C139" s="13">
        <f t="shared" ref="C139:E140" si="32">C140</f>
        <v>0</v>
      </c>
      <c r="D139" s="13">
        <f t="shared" si="32"/>
        <v>0</v>
      </c>
      <c r="E139" s="13">
        <f t="shared" si="32"/>
        <v>0</v>
      </c>
      <c r="F139" s="9" t="e">
        <f t="shared" si="30"/>
        <v>#DIV/0!</v>
      </c>
      <c r="G139" s="9" t="e">
        <f t="shared" si="31"/>
        <v>#DIV/0!</v>
      </c>
      <c r="H139" s="10"/>
      <c r="J139" s="61">
        <f t="shared" si="10"/>
        <v>0</v>
      </c>
    </row>
    <row r="140" spans="1:10" ht="36.75" hidden="1" customHeight="1" x14ac:dyDescent="0.25">
      <c r="A140" s="20" t="s">
        <v>98</v>
      </c>
      <c r="B140" s="28" t="s">
        <v>199</v>
      </c>
      <c r="C140" s="13">
        <f t="shared" si="32"/>
        <v>0</v>
      </c>
      <c r="D140" s="13">
        <f t="shared" si="32"/>
        <v>0</v>
      </c>
      <c r="E140" s="13">
        <f t="shared" si="32"/>
        <v>0</v>
      </c>
      <c r="F140" s="9" t="e">
        <f t="shared" si="30"/>
        <v>#DIV/0!</v>
      </c>
      <c r="G140" s="9" t="e">
        <f t="shared" si="31"/>
        <v>#DIV/0!</v>
      </c>
      <c r="H140" s="10"/>
      <c r="J140" s="61">
        <f t="shared" si="10"/>
        <v>0</v>
      </c>
    </row>
    <row r="141" spans="1:10" ht="53.25" hidden="1" customHeight="1" x14ac:dyDescent="0.25">
      <c r="A141" s="20" t="s">
        <v>99</v>
      </c>
      <c r="B141" s="28" t="s">
        <v>200</v>
      </c>
      <c r="C141" s="13"/>
      <c r="D141" s="13"/>
      <c r="E141" s="13"/>
      <c r="F141" s="9" t="e">
        <f t="shared" si="30"/>
        <v>#DIV/0!</v>
      </c>
      <c r="G141" s="9" t="e">
        <f t="shared" si="31"/>
        <v>#DIV/0!</v>
      </c>
      <c r="H141" s="10"/>
      <c r="J141" s="61">
        <f t="shared" ref="J141:J203" si="33">E141-C141</f>
        <v>0</v>
      </c>
    </row>
    <row r="142" spans="1:10" ht="27" customHeight="1" x14ac:dyDescent="0.25">
      <c r="A142" s="20" t="s">
        <v>100</v>
      </c>
      <c r="B142" s="28" t="s">
        <v>201</v>
      </c>
      <c r="C142" s="13">
        <f>C143+C180+C176+C174+C188</f>
        <v>1676282.73</v>
      </c>
      <c r="D142" s="13">
        <f t="shared" ref="D142" si="34">D143+D180+D176+D174+D188</f>
        <v>1758560</v>
      </c>
      <c r="E142" s="13">
        <f>E143+E180+E176+E174+E188</f>
        <v>1907609.5399999998</v>
      </c>
      <c r="F142" s="9">
        <f t="shared" si="30"/>
        <v>108.47565849331271</v>
      </c>
      <c r="G142" s="9">
        <f t="shared" si="31"/>
        <v>113.79998766675834</v>
      </c>
      <c r="H142" s="10"/>
      <c r="J142" s="62">
        <f t="shared" si="33"/>
        <v>231326.80999999982</v>
      </c>
    </row>
    <row r="143" spans="1:10" ht="39" customHeight="1" x14ac:dyDescent="0.25">
      <c r="A143" s="16" t="s">
        <v>327</v>
      </c>
      <c r="B143" s="30" t="s">
        <v>328</v>
      </c>
      <c r="C143" s="18">
        <f>C144+C146+C148+C151+C159+C161+C166+C168+C170+C164+C155+C153+C157+C172</f>
        <v>1453227.4300000002</v>
      </c>
      <c r="D143" s="18">
        <f t="shared" ref="D143" si="35">D144+D146+D148+D151+D159+D161+D166+D168+D170+D164+D155+D153+D157+D172</f>
        <v>1725600</v>
      </c>
      <c r="E143" s="18">
        <f>E144+E146+E148+E151+E159+E161+E166+E168+E170+E164+E155+E153+E157+E172</f>
        <v>1802247.22</v>
      </c>
      <c r="F143" s="9">
        <f t="shared" si="30"/>
        <v>104.44177213722763</v>
      </c>
      <c r="G143" s="9">
        <f t="shared" si="31"/>
        <v>124.01687325706479</v>
      </c>
      <c r="H143" s="10"/>
      <c r="J143" s="61">
        <f t="shared" si="33"/>
        <v>349019.7899999998</v>
      </c>
    </row>
    <row r="144" spans="1:10" ht="54" customHeight="1" x14ac:dyDescent="0.25">
      <c r="A144" s="17" t="s">
        <v>329</v>
      </c>
      <c r="B144" s="24" t="s">
        <v>330</v>
      </c>
      <c r="C144" s="19">
        <f>C145</f>
        <v>74444.78</v>
      </c>
      <c r="D144" s="19">
        <f>D145</f>
        <v>93300</v>
      </c>
      <c r="E144" s="19">
        <f>E145</f>
        <v>99172.11</v>
      </c>
      <c r="F144" s="9">
        <f t="shared" si="30"/>
        <v>106.29379421221866</v>
      </c>
      <c r="G144" s="9">
        <f t="shared" si="31"/>
        <v>133.21566669953219</v>
      </c>
      <c r="H144" s="10"/>
      <c r="J144" s="61">
        <f t="shared" si="33"/>
        <v>24727.33</v>
      </c>
    </row>
    <row r="145" spans="1:10" ht="82.5" customHeight="1" x14ac:dyDescent="0.25">
      <c r="A145" s="17" t="s">
        <v>331</v>
      </c>
      <c r="B145" s="24" t="s">
        <v>332</v>
      </c>
      <c r="C145" s="19">
        <f>74444.78</f>
        <v>74444.78</v>
      </c>
      <c r="D145" s="19">
        <v>93300</v>
      </c>
      <c r="E145" s="19">
        <v>99172.11</v>
      </c>
      <c r="F145" s="9">
        <f t="shared" si="30"/>
        <v>106.29379421221866</v>
      </c>
      <c r="G145" s="9">
        <f t="shared" si="31"/>
        <v>133.21566669953219</v>
      </c>
      <c r="H145" s="10"/>
      <c r="J145" s="61">
        <f t="shared" si="33"/>
        <v>24727.33</v>
      </c>
    </row>
    <row r="146" spans="1:10" ht="79.5" customHeight="1" x14ac:dyDescent="0.25">
      <c r="A146" s="17" t="s">
        <v>333</v>
      </c>
      <c r="B146" s="24" t="s">
        <v>334</v>
      </c>
      <c r="C146" s="19">
        <f>C147</f>
        <v>144712.91</v>
      </c>
      <c r="D146" s="19">
        <f>D147</f>
        <v>102900</v>
      </c>
      <c r="E146" s="19">
        <f>E147</f>
        <v>96779.75</v>
      </c>
      <c r="F146" s="9">
        <f t="shared" si="30"/>
        <v>94.052235179786209</v>
      </c>
      <c r="G146" s="9">
        <f t="shared" si="31"/>
        <v>66.877067153165541</v>
      </c>
      <c r="H146" s="10"/>
      <c r="J146" s="61">
        <f t="shared" si="33"/>
        <v>-47933.16</v>
      </c>
    </row>
    <row r="147" spans="1:10" ht="99" customHeight="1" x14ac:dyDescent="0.25">
      <c r="A147" s="17" t="s">
        <v>335</v>
      </c>
      <c r="B147" s="24" t="s">
        <v>336</v>
      </c>
      <c r="C147" s="19">
        <f>144712.91</f>
        <v>144712.91</v>
      </c>
      <c r="D147" s="19">
        <v>102900</v>
      </c>
      <c r="E147" s="19">
        <v>96779.75</v>
      </c>
      <c r="F147" s="9">
        <f t="shared" si="30"/>
        <v>94.052235179786209</v>
      </c>
      <c r="G147" s="9">
        <f t="shared" si="31"/>
        <v>66.877067153165541</v>
      </c>
      <c r="H147" s="10"/>
      <c r="J147" s="61">
        <f t="shared" si="33"/>
        <v>-47933.16</v>
      </c>
    </row>
    <row r="148" spans="1:10" ht="52.5" customHeight="1" x14ac:dyDescent="0.25">
      <c r="A148" s="17" t="s">
        <v>337</v>
      </c>
      <c r="B148" s="24" t="s">
        <v>338</v>
      </c>
      <c r="C148" s="19">
        <f t="shared" ref="C148" si="36">C149+C150</f>
        <v>253562.5</v>
      </c>
      <c r="D148" s="19">
        <f t="shared" ref="D148:E148" si="37">D149+D150</f>
        <v>64900</v>
      </c>
      <c r="E148" s="19">
        <f t="shared" si="37"/>
        <v>75415.86</v>
      </c>
      <c r="F148" s="9">
        <f t="shared" si="30"/>
        <v>116.20317411402156</v>
      </c>
      <c r="G148" s="9">
        <f t="shared" si="31"/>
        <v>29.74251318708405</v>
      </c>
      <c r="H148" s="10"/>
      <c r="J148" s="61">
        <f t="shared" si="33"/>
        <v>-178146.64</v>
      </c>
    </row>
    <row r="149" spans="1:10" ht="84" customHeight="1" x14ac:dyDescent="0.25">
      <c r="A149" s="17" t="s">
        <v>339</v>
      </c>
      <c r="B149" s="31" t="s">
        <v>340</v>
      </c>
      <c r="C149" s="19">
        <f>253562.5</f>
        <v>253562.5</v>
      </c>
      <c r="D149" s="19">
        <v>64900</v>
      </c>
      <c r="E149" s="19">
        <v>75415.86</v>
      </c>
      <c r="F149" s="9">
        <f t="shared" si="30"/>
        <v>116.20317411402156</v>
      </c>
      <c r="G149" s="9">
        <f t="shared" si="31"/>
        <v>29.74251318708405</v>
      </c>
      <c r="H149" s="10"/>
      <c r="J149" s="61">
        <f t="shared" si="33"/>
        <v>-178146.64</v>
      </c>
    </row>
    <row r="150" spans="1:10" ht="84" hidden="1" customHeight="1" x14ac:dyDescent="0.25">
      <c r="A150" s="17" t="s">
        <v>591</v>
      </c>
      <c r="B150" s="60" t="s">
        <v>592</v>
      </c>
      <c r="C150" s="19">
        <v>0</v>
      </c>
      <c r="D150" s="19">
        <v>0</v>
      </c>
      <c r="E150" s="19">
        <v>0</v>
      </c>
      <c r="F150" s="9" t="e">
        <f t="shared" si="30"/>
        <v>#DIV/0!</v>
      </c>
      <c r="G150" s="9" t="e">
        <f t="shared" si="31"/>
        <v>#DIV/0!</v>
      </c>
      <c r="H150" s="10"/>
      <c r="J150" s="61">
        <f t="shared" si="33"/>
        <v>0</v>
      </c>
    </row>
    <row r="151" spans="1:10" ht="66.75" customHeight="1" x14ac:dyDescent="0.25">
      <c r="A151" s="17" t="s">
        <v>341</v>
      </c>
      <c r="B151" s="24" t="s">
        <v>692</v>
      </c>
      <c r="C151" s="19">
        <f>C152</f>
        <v>18007.21</v>
      </c>
      <c r="D151" s="19">
        <f>D152</f>
        <v>8000</v>
      </c>
      <c r="E151" s="19">
        <f>E152</f>
        <v>12000</v>
      </c>
      <c r="F151" s="9">
        <f t="shared" si="30"/>
        <v>150</v>
      </c>
      <c r="G151" s="9">
        <f t="shared" si="31"/>
        <v>66.639973654997092</v>
      </c>
      <c r="H151" s="10"/>
      <c r="J151" s="61">
        <f t="shared" si="33"/>
        <v>-6007.2099999999991</v>
      </c>
    </row>
    <row r="152" spans="1:10" ht="104.25" customHeight="1" x14ac:dyDescent="0.25">
      <c r="A152" s="17" t="s">
        <v>342</v>
      </c>
      <c r="B152" s="24" t="s">
        <v>691</v>
      </c>
      <c r="C152" s="19">
        <v>18007.21</v>
      </c>
      <c r="D152" s="19">
        <v>8000</v>
      </c>
      <c r="E152" s="19">
        <v>12000</v>
      </c>
      <c r="F152" s="9">
        <f t="shared" si="30"/>
        <v>150</v>
      </c>
      <c r="G152" s="9">
        <f t="shared" si="31"/>
        <v>66.639973654997092</v>
      </c>
      <c r="H152" s="10"/>
      <c r="J152" s="61">
        <f t="shared" si="33"/>
        <v>-6007.2099999999991</v>
      </c>
    </row>
    <row r="153" spans="1:10" ht="80.25" hidden="1" customHeight="1" x14ac:dyDescent="0.25">
      <c r="A153" s="17" t="s">
        <v>488</v>
      </c>
      <c r="B153" s="24" t="s">
        <v>490</v>
      </c>
      <c r="C153" s="19">
        <f t="shared" ref="C153:E153" si="38">C154</f>
        <v>0</v>
      </c>
      <c r="D153" s="19">
        <f t="shared" si="38"/>
        <v>0</v>
      </c>
      <c r="E153" s="19">
        <f t="shared" si="38"/>
        <v>0</v>
      </c>
      <c r="F153" s="9" t="e">
        <f t="shared" si="30"/>
        <v>#DIV/0!</v>
      </c>
      <c r="G153" s="9" t="e">
        <f t="shared" si="31"/>
        <v>#DIV/0!</v>
      </c>
      <c r="H153" s="10"/>
      <c r="J153" s="61">
        <f t="shared" si="33"/>
        <v>0</v>
      </c>
    </row>
    <row r="154" spans="1:10" ht="80.25" hidden="1" customHeight="1" x14ac:dyDescent="0.25">
      <c r="A154" s="17" t="s">
        <v>489</v>
      </c>
      <c r="B154" s="24" t="s">
        <v>491</v>
      </c>
      <c r="C154" s="19"/>
      <c r="D154" s="19"/>
      <c r="E154" s="19"/>
      <c r="F154" s="9" t="e">
        <f t="shared" si="30"/>
        <v>#DIV/0!</v>
      </c>
      <c r="G154" s="9" t="e">
        <f t="shared" si="31"/>
        <v>#DIV/0!</v>
      </c>
      <c r="H154" s="10"/>
      <c r="J154" s="61">
        <f t="shared" si="33"/>
        <v>0</v>
      </c>
    </row>
    <row r="155" spans="1:10" ht="80.25" hidden="1" customHeight="1" x14ac:dyDescent="0.25">
      <c r="A155" s="17" t="s">
        <v>475</v>
      </c>
      <c r="B155" s="24" t="s">
        <v>477</v>
      </c>
      <c r="C155" s="13">
        <f t="shared" ref="C155:E155" si="39">C156</f>
        <v>0</v>
      </c>
      <c r="D155" s="13">
        <f t="shared" si="39"/>
        <v>0</v>
      </c>
      <c r="E155" s="13">
        <f t="shared" si="39"/>
        <v>0</v>
      </c>
      <c r="F155" s="9" t="e">
        <f t="shared" si="30"/>
        <v>#DIV/0!</v>
      </c>
      <c r="G155" s="9" t="e">
        <f t="shared" si="31"/>
        <v>#DIV/0!</v>
      </c>
      <c r="H155" s="10"/>
      <c r="J155" s="61">
        <f t="shared" si="33"/>
        <v>0</v>
      </c>
    </row>
    <row r="156" spans="1:10" ht="80.25" hidden="1" customHeight="1" x14ac:dyDescent="0.25">
      <c r="A156" s="17" t="s">
        <v>474</v>
      </c>
      <c r="B156" s="24" t="s">
        <v>476</v>
      </c>
      <c r="C156" s="19"/>
      <c r="D156" s="19"/>
      <c r="E156" s="19"/>
      <c r="F156" s="9" t="e">
        <f t="shared" si="30"/>
        <v>#DIV/0!</v>
      </c>
      <c r="G156" s="9" t="e">
        <f t="shared" si="31"/>
        <v>#DIV/0!</v>
      </c>
      <c r="H156" s="10"/>
      <c r="J156" s="61">
        <f t="shared" si="33"/>
        <v>0</v>
      </c>
    </row>
    <row r="157" spans="1:10" ht="56.25" customHeight="1" x14ac:dyDescent="0.25">
      <c r="A157" s="17" t="s">
        <v>492</v>
      </c>
      <c r="B157" s="24" t="s">
        <v>494</v>
      </c>
      <c r="C157" s="19">
        <f t="shared" ref="C157:E157" si="40">C158</f>
        <v>5000</v>
      </c>
      <c r="D157" s="19">
        <f t="shared" si="40"/>
        <v>0</v>
      </c>
      <c r="E157" s="19">
        <f t="shared" si="40"/>
        <v>0</v>
      </c>
      <c r="F157" s="9"/>
      <c r="G157" s="9">
        <f t="shared" si="31"/>
        <v>0</v>
      </c>
      <c r="H157" s="10"/>
      <c r="J157" s="61">
        <f t="shared" si="33"/>
        <v>-5000</v>
      </c>
    </row>
    <row r="158" spans="1:10" ht="80.25" customHeight="1" x14ac:dyDescent="0.25">
      <c r="A158" s="17" t="s">
        <v>493</v>
      </c>
      <c r="B158" s="24" t="s">
        <v>495</v>
      </c>
      <c r="C158" s="19">
        <v>5000</v>
      </c>
      <c r="D158" s="19">
        <v>0</v>
      </c>
      <c r="E158" s="19">
        <v>0</v>
      </c>
      <c r="F158" s="9"/>
      <c r="G158" s="9">
        <f t="shared" si="31"/>
        <v>0</v>
      </c>
      <c r="H158" s="10"/>
      <c r="J158" s="61">
        <f t="shared" si="33"/>
        <v>-5000</v>
      </c>
    </row>
    <row r="159" spans="1:10" ht="71.25" customHeight="1" x14ac:dyDescent="0.25">
      <c r="A159" s="17" t="s">
        <v>343</v>
      </c>
      <c r="B159" s="24" t="s">
        <v>344</v>
      </c>
      <c r="C159" s="19">
        <f>C160</f>
        <v>25000</v>
      </c>
      <c r="D159" s="19">
        <f>D160</f>
        <v>45900</v>
      </c>
      <c r="E159" s="19">
        <f>E160</f>
        <v>48000</v>
      </c>
      <c r="F159" s="9">
        <f t="shared" si="30"/>
        <v>104.57516339869282</v>
      </c>
      <c r="G159" s="9">
        <f t="shared" si="31"/>
        <v>192</v>
      </c>
      <c r="H159" s="10"/>
      <c r="J159" s="61">
        <f t="shared" si="33"/>
        <v>23000</v>
      </c>
    </row>
    <row r="160" spans="1:10" ht="102" customHeight="1" x14ac:dyDescent="0.25">
      <c r="A160" s="17" t="s">
        <v>345</v>
      </c>
      <c r="B160" s="32" t="s">
        <v>346</v>
      </c>
      <c r="C160" s="19">
        <v>25000</v>
      </c>
      <c r="D160" s="19">
        <v>45900</v>
      </c>
      <c r="E160" s="19">
        <v>48000</v>
      </c>
      <c r="F160" s="9">
        <f t="shared" si="30"/>
        <v>104.57516339869282</v>
      </c>
      <c r="G160" s="9">
        <f t="shared" si="31"/>
        <v>192</v>
      </c>
      <c r="H160" s="10"/>
      <c r="J160" s="61">
        <f t="shared" si="33"/>
        <v>23000</v>
      </c>
    </row>
    <row r="161" spans="1:10" ht="97.5" customHeight="1" x14ac:dyDescent="0.25">
      <c r="A161" s="17" t="s">
        <v>347</v>
      </c>
      <c r="B161" s="24" t="s">
        <v>694</v>
      </c>
      <c r="C161" s="19">
        <f>C163+C162</f>
        <v>12300</v>
      </c>
      <c r="D161" s="19">
        <f>D163+D162</f>
        <v>34100</v>
      </c>
      <c r="E161" s="19">
        <f>E163+E162</f>
        <v>38800</v>
      </c>
      <c r="F161" s="9">
        <f t="shared" si="30"/>
        <v>113.78299120234605</v>
      </c>
      <c r="G161" s="9" t="s">
        <v>671</v>
      </c>
      <c r="H161" s="10"/>
      <c r="J161" s="61">
        <f t="shared" si="33"/>
        <v>26500</v>
      </c>
    </row>
    <row r="162" spans="1:10" ht="132" customHeight="1" x14ac:dyDescent="0.25">
      <c r="A162" s="17" t="s">
        <v>416</v>
      </c>
      <c r="B162" s="24" t="s">
        <v>693</v>
      </c>
      <c r="C162" s="19">
        <v>12300</v>
      </c>
      <c r="D162" s="19">
        <v>34100</v>
      </c>
      <c r="E162" s="19">
        <v>38800</v>
      </c>
      <c r="F162" s="9">
        <f t="shared" si="30"/>
        <v>113.78299120234605</v>
      </c>
      <c r="G162" s="9" t="s">
        <v>671</v>
      </c>
      <c r="H162" s="10"/>
      <c r="J162" s="61">
        <f t="shared" si="33"/>
        <v>26500</v>
      </c>
    </row>
    <row r="163" spans="1:10" ht="12" hidden="1" customHeight="1" x14ac:dyDescent="0.25">
      <c r="A163" s="17" t="s">
        <v>348</v>
      </c>
      <c r="B163" s="24" t="s">
        <v>349</v>
      </c>
      <c r="C163" s="19"/>
      <c r="D163" s="19"/>
      <c r="E163" s="19"/>
      <c r="F163" s="9" t="e">
        <f t="shared" si="30"/>
        <v>#DIV/0!</v>
      </c>
      <c r="G163" s="9" t="e">
        <f t="shared" si="31"/>
        <v>#DIV/0!</v>
      </c>
      <c r="H163" s="10"/>
      <c r="J163" s="61">
        <f t="shared" si="33"/>
        <v>0</v>
      </c>
    </row>
    <row r="164" spans="1:10" ht="66.75" customHeight="1" x14ac:dyDescent="0.25">
      <c r="A164" s="17" t="s">
        <v>463</v>
      </c>
      <c r="B164" s="33" t="s">
        <v>461</v>
      </c>
      <c r="C164" s="13">
        <f t="shared" ref="C164:E164" si="41">C165</f>
        <v>15570.48</v>
      </c>
      <c r="D164" s="13">
        <f t="shared" si="41"/>
        <v>9300</v>
      </c>
      <c r="E164" s="13">
        <f t="shared" si="41"/>
        <v>10337.39</v>
      </c>
      <c r="F164" s="9">
        <f t="shared" si="30"/>
        <v>111.15473118279569</v>
      </c>
      <c r="G164" s="9">
        <f t="shared" si="31"/>
        <v>66.390952623168971</v>
      </c>
      <c r="H164" s="10"/>
      <c r="J164" s="61">
        <f t="shared" si="33"/>
        <v>-5233.09</v>
      </c>
    </row>
    <row r="165" spans="1:10" ht="78.75" customHeight="1" x14ac:dyDescent="0.25">
      <c r="A165" s="17" t="s">
        <v>464</v>
      </c>
      <c r="B165" s="33" t="s">
        <v>462</v>
      </c>
      <c r="C165" s="19">
        <v>15570.48</v>
      </c>
      <c r="D165" s="19">
        <v>9300</v>
      </c>
      <c r="E165" s="19">
        <v>10337.39</v>
      </c>
      <c r="F165" s="9">
        <f t="shared" si="30"/>
        <v>111.15473118279569</v>
      </c>
      <c r="G165" s="9">
        <f t="shared" si="31"/>
        <v>66.390952623168971</v>
      </c>
      <c r="H165" s="10"/>
      <c r="J165" s="61">
        <f t="shared" si="33"/>
        <v>-5233.09</v>
      </c>
    </row>
    <row r="166" spans="1:10" ht="102.75" hidden="1" customHeight="1" x14ac:dyDescent="0.25">
      <c r="A166" s="17" t="s">
        <v>350</v>
      </c>
      <c r="B166" s="24" t="s">
        <v>351</v>
      </c>
      <c r="C166" s="19">
        <f>C167</f>
        <v>0</v>
      </c>
      <c r="D166" s="19">
        <f>D167</f>
        <v>0</v>
      </c>
      <c r="E166" s="19">
        <f>E167</f>
        <v>0</v>
      </c>
      <c r="F166" s="9" t="e">
        <f t="shared" si="30"/>
        <v>#DIV/0!</v>
      </c>
      <c r="G166" s="9" t="e">
        <f t="shared" si="31"/>
        <v>#DIV/0!</v>
      </c>
      <c r="H166" s="10"/>
      <c r="J166" s="61">
        <f t="shared" si="33"/>
        <v>0</v>
      </c>
    </row>
    <row r="167" spans="1:10" ht="138" hidden="1" customHeight="1" x14ac:dyDescent="0.25">
      <c r="A167" s="17" t="s">
        <v>352</v>
      </c>
      <c r="B167" s="34" t="s">
        <v>353</v>
      </c>
      <c r="C167" s="19"/>
      <c r="D167" s="19"/>
      <c r="E167" s="19"/>
      <c r="F167" s="9" t="e">
        <f t="shared" si="30"/>
        <v>#DIV/0!</v>
      </c>
      <c r="G167" s="9" t="e">
        <f t="shared" si="31"/>
        <v>#DIV/0!</v>
      </c>
      <c r="H167" s="10"/>
      <c r="J167" s="61">
        <f t="shared" si="33"/>
        <v>0</v>
      </c>
    </row>
    <row r="168" spans="1:10" ht="57" customHeight="1" x14ac:dyDescent="0.25">
      <c r="A168" s="17" t="s">
        <v>354</v>
      </c>
      <c r="B168" s="34" t="s">
        <v>355</v>
      </c>
      <c r="C168" s="19">
        <f>C169</f>
        <v>11561.12</v>
      </c>
      <c r="D168" s="19">
        <f>D169</f>
        <v>95200</v>
      </c>
      <c r="E168" s="19">
        <f>E169</f>
        <v>95200</v>
      </c>
      <c r="F168" s="9">
        <f t="shared" si="30"/>
        <v>100</v>
      </c>
      <c r="G168" s="9" t="s">
        <v>675</v>
      </c>
      <c r="H168" s="10"/>
      <c r="J168" s="61">
        <f t="shared" si="33"/>
        <v>83638.880000000005</v>
      </c>
    </row>
    <row r="169" spans="1:10" ht="81" customHeight="1" x14ac:dyDescent="0.25">
      <c r="A169" s="17" t="s">
        <v>356</v>
      </c>
      <c r="B169" s="24" t="s">
        <v>357</v>
      </c>
      <c r="C169" s="19">
        <v>11561.12</v>
      </c>
      <c r="D169" s="19">
        <v>95200</v>
      </c>
      <c r="E169" s="19">
        <v>95200</v>
      </c>
      <c r="F169" s="9">
        <f t="shared" si="30"/>
        <v>100</v>
      </c>
      <c r="G169" s="9" t="s">
        <v>675</v>
      </c>
      <c r="H169" s="10"/>
      <c r="J169" s="61">
        <f t="shared" si="33"/>
        <v>83638.880000000005</v>
      </c>
    </row>
    <row r="170" spans="1:10" ht="69.75" customHeight="1" x14ac:dyDescent="0.25">
      <c r="A170" s="17" t="s">
        <v>358</v>
      </c>
      <c r="B170" s="34" t="s">
        <v>359</v>
      </c>
      <c r="C170" s="19">
        <f>C171</f>
        <v>853068.43</v>
      </c>
      <c r="D170" s="19">
        <f>D171</f>
        <v>1242000</v>
      </c>
      <c r="E170" s="19">
        <f>E171</f>
        <v>1296542.1100000001</v>
      </c>
      <c r="F170" s="9">
        <f t="shared" si="30"/>
        <v>104.39147423510468</v>
      </c>
      <c r="G170" s="9">
        <f t="shared" si="31"/>
        <v>151.98570998577455</v>
      </c>
      <c r="H170" s="10"/>
      <c r="J170" s="61">
        <f t="shared" si="33"/>
        <v>443473.68000000005</v>
      </c>
    </row>
    <row r="171" spans="1:10" ht="108.75" customHeight="1" x14ac:dyDescent="0.25">
      <c r="A171" s="17" t="s">
        <v>360</v>
      </c>
      <c r="B171" s="35" t="s">
        <v>361</v>
      </c>
      <c r="C171" s="19">
        <v>853068.43</v>
      </c>
      <c r="D171" s="19">
        <v>1242000</v>
      </c>
      <c r="E171" s="19">
        <v>1296542.1100000001</v>
      </c>
      <c r="F171" s="9">
        <f t="shared" si="30"/>
        <v>104.39147423510468</v>
      </c>
      <c r="G171" s="9">
        <f t="shared" si="31"/>
        <v>151.98570998577455</v>
      </c>
      <c r="H171" s="10"/>
      <c r="J171" s="61">
        <f t="shared" si="33"/>
        <v>443473.68000000005</v>
      </c>
    </row>
    <row r="172" spans="1:10" ht="45" customHeight="1" x14ac:dyDescent="0.25">
      <c r="A172" s="17" t="s">
        <v>497</v>
      </c>
      <c r="B172" s="35" t="s">
        <v>499</v>
      </c>
      <c r="C172" s="19">
        <f t="shared" ref="C172:E172" si="42">C173</f>
        <v>40000</v>
      </c>
      <c r="D172" s="19">
        <f t="shared" si="42"/>
        <v>30000</v>
      </c>
      <c r="E172" s="19">
        <f t="shared" si="42"/>
        <v>30000</v>
      </c>
      <c r="F172" s="9">
        <f t="shared" si="30"/>
        <v>100</v>
      </c>
      <c r="G172" s="9">
        <f t="shared" si="31"/>
        <v>75</v>
      </c>
      <c r="H172" s="10"/>
      <c r="J172" s="61">
        <f t="shared" si="33"/>
        <v>-10000</v>
      </c>
    </row>
    <row r="173" spans="1:10" ht="82.5" customHeight="1" x14ac:dyDescent="0.25">
      <c r="A173" s="17" t="s">
        <v>496</v>
      </c>
      <c r="B173" s="35" t="s">
        <v>498</v>
      </c>
      <c r="C173" s="19">
        <v>40000</v>
      </c>
      <c r="D173" s="19">
        <v>30000</v>
      </c>
      <c r="E173" s="19">
        <v>30000</v>
      </c>
      <c r="F173" s="9">
        <f t="shared" si="30"/>
        <v>100</v>
      </c>
      <c r="G173" s="9">
        <f t="shared" si="31"/>
        <v>75</v>
      </c>
      <c r="H173" s="10"/>
      <c r="J173" s="61">
        <f t="shared" si="33"/>
        <v>-10000</v>
      </c>
    </row>
    <row r="174" spans="1:10" ht="35.25" customHeight="1" x14ac:dyDescent="0.25">
      <c r="A174" s="17" t="s">
        <v>417</v>
      </c>
      <c r="B174" s="36" t="s">
        <v>419</v>
      </c>
      <c r="C174" s="19">
        <f>C175</f>
        <v>28150</v>
      </c>
      <c r="D174" s="19">
        <f>D175</f>
        <v>5000</v>
      </c>
      <c r="E174" s="19">
        <f>E175</f>
        <v>5000</v>
      </c>
      <c r="F174" s="9">
        <f t="shared" si="30"/>
        <v>100</v>
      </c>
      <c r="G174" s="9">
        <f t="shared" si="31"/>
        <v>17.761989342806395</v>
      </c>
      <c r="H174" s="10"/>
      <c r="J174" s="61">
        <f t="shared" si="33"/>
        <v>-23150</v>
      </c>
    </row>
    <row r="175" spans="1:10" ht="71.25" customHeight="1" x14ac:dyDescent="0.25">
      <c r="A175" s="17" t="s">
        <v>418</v>
      </c>
      <c r="B175" s="36" t="s">
        <v>420</v>
      </c>
      <c r="C175" s="19">
        <v>28150</v>
      </c>
      <c r="D175" s="19">
        <v>5000</v>
      </c>
      <c r="E175" s="19">
        <v>5000</v>
      </c>
      <c r="F175" s="9">
        <f t="shared" si="30"/>
        <v>100</v>
      </c>
      <c r="G175" s="9">
        <f t="shared" si="31"/>
        <v>17.761989342806395</v>
      </c>
      <c r="H175" s="10"/>
      <c r="J175" s="61">
        <f t="shared" si="33"/>
        <v>-23150</v>
      </c>
    </row>
    <row r="176" spans="1:10" ht="122.25" customHeight="1" x14ac:dyDescent="0.25">
      <c r="A176" s="17" t="s">
        <v>444</v>
      </c>
      <c r="B176" s="36" t="s">
        <v>441</v>
      </c>
      <c r="C176" s="21">
        <f t="shared" ref="C176:E176" si="43">C177</f>
        <v>78531.91</v>
      </c>
      <c r="D176" s="21">
        <f t="shared" si="43"/>
        <v>9460</v>
      </c>
      <c r="E176" s="21">
        <f t="shared" si="43"/>
        <v>9462.1299999999992</v>
      </c>
      <c r="F176" s="9">
        <f t="shared" si="30"/>
        <v>100.02251585623678</v>
      </c>
      <c r="G176" s="9">
        <f t="shared" si="31"/>
        <v>12.048771002768174</v>
      </c>
      <c r="H176" s="10"/>
      <c r="J176" s="61">
        <f t="shared" si="33"/>
        <v>-69069.78</v>
      </c>
    </row>
    <row r="177" spans="1:10" ht="69" customHeight="1" x14ac:dyDescent="0.25">
      <c r="A177" s="17" t="s">
        <v>445</v>
      </c>
      <c r="B177" s="36" t="s">
        <v>442</v>
      </c>
      <c r="C177" s="21">
        <f t="shared" ref="C177" si="44">C179+C178</f>
        <v>78531.91</v>
      </c>
      <c r="D177" s="21">
        <f t="shared" ref="D177:E177" si="45">D179+D178</f>
        <v>9460</v>
      </c>
      <c r="E177" s="21">
        <f t="shared" si="45"/>
        <v>9462.1299999999992</v>
      </c>
      <c r="F177" s="9">
        <f t="shared" si="30"/>
        <v>100.02251585623678</v>
      </c>
      <c r="G177" s="9">
        <f t="shared" si="31"/>
        <v>12.048771002768174</v>
      </c>
      <c r="H177" s="10"/>
      <c r="J177" s="61">
        <f t="shared" si="33"/>
        <v>-69069.78</v>
      </c>
    </row>
    <row r="178" spans="1:10" ht="69" customHeight="1" x14ac:dyDescent="0.25">
      <c r="A178" s="17" t="s">
        <v>553</v>
      </c>
      <c r="B178" s="36" t="s">
        <v>554</v>
      </c>
      <c r="C178" s="21">
        <v>19072.77</v>
      </c>
      <c r="D178" s="21">
        <v>9460</v>
      </c>
      <c r="E178" s="21">
        <v>9462.1299999999992</v>
      </c>
      <c r="F178" s="9">
        <f t="shared" si="30"/>
        <v>100.02251585623678</v>
      </c>
      <c r="G178" s="9">
        <f t="shared" si="31"/>
        <v>49.610675324035256</v>
      </c>
      <c r="H178" s="10"/>
      <c r="J178" s="61">
        <f t="shared" si="33"/>
        <v>-9610.6400000000012</v>
      </c>
    </row>
    <row r="179" spans="1:10" ht="88.5" customHeight="1" x14ac:dyDescent="0.25">
      <c r="A179" s="17" t="s">
        <v>446</v>
      </c>
      <c r="B179" s="36" t="s">
        <v>443</v>
      </c>
      <c r="C179" s="19">
        <v>59459.14</v>
      </c>
      <c r="D179" s="19"/>
      <c r="E179" s="19"/>
      <c r="F179" s="9"/>
      <c r="G179" s="9">
        <f t="shared" si="31"/>
        <v>0</v>
      </c>
      <c r="H179" s="10"/>
      <c r="J179" s="61">
        <f t="shared" si="33"/>
        <v>-59459.14</v>
      </c>
    </row>
    <row r="180" spans="1:10" ht="27" customHeight="1" x14ac:dyDescent="0.25">
      <c r="A180" s="17" t="s">
        <v>362</v>
      </c>
      <c r="B180" s="24" t="s">
        <v>363</v>
      </c>
      <c r="C180" s="19">
        <f t="shared" ref="C180" si="46">C185+C182+C181</f>
        <v>116373.39</v>
      </c>
      <c r="D180" s="19">
        <f t="shared" ref="D180:E180" si="47">D185+D182+D181</f>
        <v>18500</v>
      </c>
      <c r="E180" s="19">
        <f t="shared" si="47"/>
        <v>90900.19</v>
      </c>
      <c r="F180" s="9" t="s">
        <v>676</v>
      </c>
      <c r="G180" s="9">
        <f t="shared" si="31"/>
        <v>78.110803509290221</v>
      </c>
      <c r="H180" s="10"/>
      <c r="J180" s="61">
        <f t="shared" si="33"/>
        <v>-25473.199999999997</v>
      </c>
    </row>
    <row r="181" spans="1:10" ht="63" customHeight="1" x14ac:dyDescent="0.25">
      <c r="A181" s="17" t="s">
        <v>500</v>
      </c>
      <c r="B181" s="24" t="s">
        <v>501</v>
      </c>
      <c r="C181" s="19">
        <f t="shared" ref="C181" si="48">C183</f>
        <v>83700</v>
      </c>
      <c r="D181" s="19">
        <f t="shared" ref="D181:E181" si="49">D183</f>
        <v>0</v>
      </c>
      <c r="E181" s="19">
        <f t="shared" si="49"/>
        <v>0</v>
      </c>
      <c r="F181" s="9"/>
      <c r="G181" s="9">
        <f t="shared" si="31"/>
        <v>0</v>
      </c>
      <c r="H181" s="10"/>
      <c r="J181" s="61">
        <f t="shared" si="33"/>
        <v>-83700</v>
      </c>
    </row>
    <row r="182" spans="1:10" ht="82.5" customHeight="1" x14ac:dyDescent="0.25">
      <c r="A182" s="17" t="s">
        <v>403</v>
      </c>
      <c r="B182" s="24" t="s">
        <v>402</v>
      </c>
      <c r="C182" s="19">
        <f>C184</f>
        <v>0</v>
      </c>
      <c r="D182" s="19">
        <f t="shared" ref="D182" si="50">D184</f>
        <v>0</v>
      </c>
      <c r="E182" s="19">
        <f>E184</f>
        <v>65676.039999999994</v>
      </c>
      <c r="F182" s="9"/>
      <c r="G182" s="9"/>
      <c r="H182" s="10"/>
      <c r="J182" s="61">
        <f t="shared" si="33"/>
        <v>65676.039999999994</v>
      </c>
    </row>
    <row r="183" spans="1:10" ht="53.25" customHeight="1" x14ac:dyDescent="0.25">
      <c r="A183" s="17" t="s">
        <v>502</v>
      </c>
      <c r="B183" s="24" t="s">
        <v>503</v>
      </c>
      <c r="C183" s="19">
        <v>83700</v>
      </c>
      <c r="D183" s="19"/>
      <c r="E183" s="19"/>
      <c r="F183" s="9"/>
      <c r="G183" s="9">
        <f t="shared" si="31"/>
        <v>0</v>
      </c>
      <c r="H183" s="10"/>
      <c r="J183" s="61">
        <f t="shared" si="33"/>
        <v>-83700</v>
      </c>
    </row>
    <row r="184" spans="1:10" ht="65.25" customHeight="1" x14ac:dyDescent="0.25">
      <c r="A184" s="17" t="s">
        <v>400</v>
      </c>
      <c r="B184" s="24" t="s">
        <v>401</v>
      </c>
      <c r="C184" s="19"/>
      <c r="D184" s="19"/>
      <c r="E184" s="19">
        <v>65676.039999999994</v>
      </c>
      <c r="F184" s="9"/>
      <c r="G184" s="9"/>
      <c r="H184" s="10"/>
      <c r="J184" s="61">
        <f t="shared" si="33"/>
        <v>65676.039999999994</v>
      </c>
    </row>
    <row r="185" spans="1:10" ht="69" customHeight="1" x14ac:dyDescent="0.25">
      <c r="A185" s="23" t="s">
        <v>364</v>
      </c>
      <c r="B185" s="37" t="s">
        <v>365</v>
      </c>
      <c r="C185" s="19">
        <f>C186+C187</f>
        <v>32673.39</v>
      </c>
      <c r="D185" s="19">
        <f>D186+D187</f>
        <v>18500</v>
      </c>
      <c r="E185" s="19">
        <f>E186+E187</f>
        <v>25224.15</v>
      </c>
      <c r="F185" s="9">
        <f t="shared" si="30"/>
        <v>136.34675675675675</v>
      </c>
      <c r="G185" s="9">
        <f t="shared" si="31"/>
        <v>77.2008965093613</v>
      </c>
      <c r="H185" s="10"/>
      <c r="J185" s="61">
        <f t="shared" si="33"/>
        <v>-7449.239999999998</v>
      </c>
    </row>
    <row r="186" spans="1:10" ht="70.5" customHeight="1" x14ac:dyDescent="0.25">
      <c r="A186" s="17" t="s">
        <v>366</v>
      </c>
      <c r="B186" s="24" t="s">
        <v>367</v>
      </c>
      <c r="C186" s="19">
        <v>32673.39</v>
      </c>
      <c r="D186" s="19">
        <v>17650</v>
      </c>
      <c r="E186" s="19">
        <v>23874.25</v>
      </c>
      <c r="F186" s="9">
        <f t="shared" si="30"/>
        <v>135.26487252124645</v>
      </c>
      <c r="G186" s="9">
        <f t="shared" si="31"/>
        <v>73.069399900040992</v>
      </c>
      <c r="H186" s="10"/>
      <c r="J186" s="61">
        <f t="shared" si="33"/>
        <v>-8799.14</v>
      </c>
    </row>
    <row r="187" spans="1:10" ht="83.25" customHeight="1" x14ac:dyDescent="0.25">
      <c r="A187" s="17" t="s">
        <v>368</v>
      </c>
      <c r="B187" s="38" t="s">
        <v>369</v>
      </c>
      <c r="C187" s="19"/>
      <c r="D187" s="19">
        <v>850</v>
      </c>
      <c r="E187" s="19">
        <v>1349.9</v>
      </c>
      <c r="F187" s="9">
        <f t="shared" si="30"/>
        <v>158.81176470588235</v>
      </c>
      <c r="G187" s="9"/>
      <c r="H187" s="10"/>
      <c r="J187" s="61">
        <f t="shared" si="33"/>
        <v>1349.9</v>
      </c>
    </row>
    <row r="188" spans="1:10" ht="24.75" hidden="1" customHeight="1" x14ac:dyDescent="0.25">
      <c r="A188" s="17" t="s">
        <v>504</v>
      </c>
      <c r="B188" s="38" t="s">
        <v>506</v>
      </c>
      <c r="C188" s="19">
        <f t="shared" ref="C188:E188" si="51">C189</f>
        <v>0</v>
      </c>
      <c r="D188" s="19">
        <f t="shared" si="51"/>
        <v>0</v>
      </c>
      <c r="E188" s="19">
        <f t="shared" si="51"/>
        <v>0</v>
      </c>
      <c r="F188" s="9" t="e">
        <f t="shared" si="30"/>
        <v>#DIV/0!</v>
      </c>
      <c r="G188" s="9" t="e">
        <f t="shared" si="31"/>
        <v>#DIV/0!</v>
      </c>
      <c r="H188" s="10"/>
      <c r="J188" s="61">
        <f t="shared" si="33"/>
        <v>0</v>
      </c>
    </row>
    <row r="189" spans="1:10" ht="83.25" hidden="1" customHeight="1" x14ac:dyDescent="0.25">
      <c r="A189" s="17" t="s">
        <v>505</v>
      </c>
      <c r="B189" s="38" t="s">
        <v>507</v>
      </c>
      <c r="C189" s="19"/>
      <c r="D189" s="19"/>
      <c r="E189" s="19"/>
      <c r="F189" s="9" t="e">
        <f t="shared" si="30"/>
        <v>#DIV/0!</v>
      </c>
      <c r="G189" s="9" t="e">
        <f t="shared" si="31"/>
        <v>#DIV/0!</v>
      </c>
      <c r="H189" s="10"/>
      <c r="J189" s="61">
        <f t="shared" si="33"/>
        <v>0</v>
      </c>
    </row>
    <row r="190" spans="1:10" ht="27" customHeight="1" x14ac:dyDescent="0.25">
      <c r="A190" s="20" t="s">
        <v>101</v>
      </c>
      <c r="B190" s="28" t="s">
        <v>202</v>
      </c>
      <c r="C190" s="13">
        <f>C191+C195+C199</f>
        <v>777147.78</v>
      </c>
      <c r="D190" s="13">
        <f t="shared" ref="D190" si="52">D191+D195+D199</f>
        <v>681582.4</v>
      </c>
      <c r="E190" s="13">
        <f>E191+E195+E199</f>
        <v>1252916.3</v>
      </c>
      <c r="F190" s="9">
        <f t="shared" si="30"/>
        <v>183.82462634011677</v>
      </c>
      <c r="G190" s="9">
        <f t="shared" si="31"/>
        <v>161.21982616999819</v>
      </c>
      <c r="H190" s="10"/>
      <c r="J190" s="63">
        <f t="shared" si="33"/>
        <v>475768.52</v>
      </c>
    </row>
    <row r="191" spans="1:10" ht="27" customHeight="1" x14ac:dyDescent="0.25">
      <c r="A191" s="20" t="s">
        <v>102</v>
      </c>
      <c r="B191" s="28" t="s">
        <v>203</v>
      </c>
      <c r="C191" s="13">
        <f>C192+C193+C194</f>
        <v>4231.32</v>
      </c>
      <c r="D191" s="13">
        <f>D192+D193+D194</f>
        <v>0</v>
      </c>
      <c r="E191" s="13">
        <f>E192+E193+E194</f>
        <v>250</v>
      </c>
      <c r="F191" s="9"/>
      <c r="G191" s="9">
        <f t="shared" si="31"/>
        <v>5.9083217530226984</v>
      </c>
      <c r="H191" s="10"/>
      <c r="J191" s="61">
        <f t="shared" si="33"/>
        <v>-3981.3199999999997</v>
      </c>
    </row>
    <row r="192" spans="1:10" ht="35.25" hidden="1" customHeight="1" x14ac:dyDescent="0.25">
      <c r="A192" s="20" t="s">
        <v>103</v>
      </c>
      <c r="B192" s="28" t="s">
        <v>204</v>
      </c>
      <c r="C192" s="13"/>
      <c r="D192" s="13"/>
      <c r="E192" s="13"/>
      <c r="F192" s="9"/>
      <c r="G192" s="9" t="e">
        <f t="shared" si="31"/>
        <v>#DIV/0!</v>
      </c>
      <c r="H192" s="10"/>
      <c r="J192" s="61">
        <f t="shared" si="33"/>
        <v>0</v>
      </c>
    </row>
    <row r="193" spans="1:10" ht="33" hidden="1" customHeight="1" x14ac:dyDescent="0.25">
      <c r="A193" s="20" t="s">
        <v>104</v>
      </c>
      <c r="B193" s="28" t="s">
        <v>205</v>
      </c>
      <c r="C193" s="13"/>
      <c r="D193" s="13">
        <v>0</v>
      </c>
      <c r="E193" s="13"/>
      <c r="F193" s="9"/>
      <c r="G193" s="9" t="e">
        <f t="shared" si="31"/>
        <v>#DIV/0!</v>
      </c>
      <c r="H193" s="10"/>
      <c r="J193" s="61">
        <f t="shared" si="33"/>
        <v>0</v>
      </c>
    </row>
    <row r="194" spans="1:10" ht="36.75" customHeight="1" x14ac:dyDescent="0.25">
      <c r="A194" s="20" t="s">
        <v>280</v>
      </c>
      <c r="B194" s="28" t="s">
        <v>281</v>
      </c>
      <c r="C194" s="13">
        <v>4231.32</v>
      </c>
      <c r="D194" s="13"/>
      <c r="E194" s="13">
        <v>250</v>
      </c>
      <c r="F194" s="9"/>
      <c r="G194" s="9">
        <f t="shared" si="31"/>
        <v>5.9083217530226984</v>
      </c>
      <c r="H194" s="10"/>
      <c r="J194" s="61">
        <f t="shared" si="33"/>
        <v>-3981.3199999999997</v>
      </c>
    </row>
    <row r="195" spans="1:10" ht="27" customHeight="1" x14ac:dyDescent="0.25">
      <c r="A195" s="20" t="s">
        <v>105</v>
      </c>
      <c r="B195" s="28" t="s">
        <v>206</v>
      </c>
      <c r="C195" s="13">
        <f>C196+C197+C198</f>
        <v>393013.45999999996</v>
      </c>
      <c r="D195" s="13">
        <f>D196+D197+D198</f>
        <v>442422.4</v>
      </c>
      <c r="E195" s="13">
        <f>E196+E197+E198</f>
        <v>1035402.72</v>
      </c>
      <c r="F195" s="9" t="s">
        <v>677</v>
      </c>
      <c r="G195" s="9" t="s">
        <v>678</v>
      </c>
      <c r="H195" s="10"/>
      <c r="J195" s="61">
        <f t="shared" si="33"/>
        <v>642389.26</v>
      </c>
    </row>
    <row r="196" spans="1:10" ht="27" customHeight="1" x14ac:dyDescent="0.25">
      <c r="A196" s="20" t="s">
        <v>106</v>
      </c>
      <c r="B196" s="28" t="s">
        <v>207</v>
      </c>
      <c r="C196" s="13">
        <v>1634.66</v>
      </c>
      <c r="D196" s="13">
        <v>12200</v>
      </c>
      <c r="E196" s="13">
        <v>5563.01</v>
      </c>
      <c r="F196" s="9">
        <f t="shared" si="30"/>
        <v>45.59844262295082</v>
      </c>
      <c r="G196" s="9" t="s">
        <v>679</v>
      </c>
      <c r="H196" s="10"/>
      <c r="J196" s="61">
        <f t="shared" si="33"/>
        <v>3928.3500000000004</v>
      </c>
    </row>
    <row r="197" spans="1:10" ht="27" customHeight="1" x14ac:dyDescent="0.25">
      <c r="A197" s="20" t="s">
        <v>107</v>
      </c>
      <c r="B197" s="28" t="s">
        <v>208</v>
      </c>
      <c r="C197" s="13">
        <v>3000</v>
      </c>
      <c r="D197" s="13">
        <v>3000</v>
      </c>
      <c r="E197" s="13">
        <v>3000</v>
      </c>
      <c r="F197" s="9">
        <f t="shared" ref="F197:F260" si="53">E197/D197*100</f>
        <v>100</v>
      </c>
      <c r="G197" s="9">
        <f t="shared" ref="G197:G260" si="54">E197/C197*100</f>
        <v>100</v>
      </c>
      <c r="H197" s="10"/>
      <c r="J197" s="61">
        <f t="shared" si="33"/>
        <v>0</v>
      </c>
    </row>
    <row r="198" spans="1:10" ht="27" customHeight="1" x14ac:dyDescent="0.25">
      <c r="A198" s="20" t="s">
        <v>108</v>
      </c>
      <c r="B198" s="28" t="s">
        <v>209</v>
      </c>
      <c r="C198" s="13">
        <v>388378.8</v>
      </c>
      <c r="D198" s="13">
        <v>427222.4</v>
      </c>
      <c r="E198" s="13">
        <v>1026839.71</v>
      </c>
      <c r="F198" s="9" t="s">
        <v>680</v>
      </c>
      <c r="G198" s="9" t="s">
        <v>678</v>
      </c>
      <c r="H198" s="10"/>
      <c r="J198" s="61">
        <f t="shared" si="33"/>
        <v>638460.90999999992</v>
      </c>
    </row>
    <row r="199" spans="1:10" ht="27" customHeight="1" x14ac:dyDescent="0.25">
      <c r="A199" s="20" t="s">
        <v>511</v>
      </c>
      <c r="B199" s="28" t="s">
        <v>508</v>
      </c>
      <c r="C199" s="13">
        <f t="shared" ref="C199" si="55">C201+C202+C200</f>
        <v>379903</v>
      </c>
      <c r="D199" s="13">
        <f t="shared" ref="D199:E199" si="56">D201+D202+D200</f>
        <v>239160</v>
      </c>
      <c r="E199" s="13">
        <f t="shared" si="56"/>
        <v>217263.58</v>
      </c>
      <c r="F199" s="9">
        <f t="shared" si="53"/>
        <v>90.844447231978592</v>
      </c>
      <c r="G199" s="9">
        <f t="shared" si="54"/>
        <v>57.189224617862976</v>
      </c>
      <c r="H199" s="10"/>
      <c r="J199" s="61">
        <f t="shared" si="33"/>
        <v>-162639.42000000001</v>
      </c>
    </row>
    <row r="200" spans="1:10" ht="36" customHeight="1" x14ac:dyDescent="0.25">
      <c r="A200" s="20" t="s">
        <v>555</v>
      </c>
      <c r="B200" s="29" t="s">
        <v>556</v>
      </c>
      <c r="C200" s="13">
        <v>252450</v>
      </c>
      <c r="D200" s="13"/>
      <c r="E200" s="13"/>
      <c r="F200" s="9"/>
      <c r="G200" s="9">
        <f t="shared" si="54"/>
        <v>0</v>
      </c>
      <c r="H200" s="10"/>
      <c r="J200" s="61">
        <f t="shared" si="33"/>
        <v>-252450</v>
      </c>
    </row>
    <row r="201" spans="1:10" ht="27" hidden="1" customHeight="1" x14ac:dyDescent="0.25">
      <c r="A201" s="20" t="s">
        <v>512</v>
      </c>
      <c r="B201" s="28" t="s">
        <v>509</v>
      </c>
      <c r="C201" s="13"/>
      <c r="D201" s="13"/>
      <c r="E201" s="13"/>
      <c r="F201" s="9" t="e">
        <f t="shared" si="53"/>
        <v>#DIV/0!</v>
      </c>
      <c r="G201" s="9" t="e">
        <f t="shared" si="54"/>
        <v>#DIV/0!</v>
      </c>
      <c r="H201" s="10"/>
      <c r="J201" s="61">
        <f t="shared" si="33"/>
        <v>0</v>
      </c>
    </row>
    <row r="202" spans="1:10" ht="27" customHeight="1" x14ac:dyDescent="0.25">
      <c r="A202" s="20" t="s">
        <v>513</v>
      </c>
      <c r="B202" s="28" t="s">
        <v>510</v>
      </c>
      <c r="C202" s="13">
        <v>127453</v>
      </c>
      <c r="D202" s="13">
        <v>239160</v>
      </c>
      <c r="E202" s="13">
        <v>217263.58</v>
      </c>
      <c r="F202" s="9">
        <f t="shared" si="53"/>
        <v>90.844447231978592</v>
      </c>
      <c r="G202" s="9">
        <f t="shared" si="54"/>
        <v>170.46564615976087</v>
      </c>
      <c r="H202" s="10"/>
      <c r="J202" s="61">
        <f t="shared" si="33"/>
        <v>89810.579999999987</v>
      </c>
    </row>
    <row r="203" spans="1:10" ht="27" customHeight="1" x14ac:dyDescent="0.25">
      <c r="A203" s="20" t="s">
        <v>109</v>
      </c>
      <c r="B203" s="28" t="s">
        <v>210</v>
      </c>
      <c r="C203" s="13">
        <f>C204+C318+C315+C321+C331</f>
        <v>1153032226.9199998</v>
      </c>
      <c r="D203" s="13">
        <f>D204+D318+D315+D321+D331</f>
        <v>1302420797.5700002</v>
      </c>
      <c r="E203" s="13">
        <f>E204+E318+E315+E321+E331</f>
        <v>1257010014.9299998</v>
      </c>
      <c r="F203" s="9">
        <f t="shared" si="53"/>
        <v>96.513355535728095</v>
      </c>
      <c r="G203" s="9">
        <f t="shared" si="54"/>
        <v>109.01776945885955</v>
      </c>
      <c r="H203" s="10"/>
      <c r="J203" s="61">
        <f t="shared" si="33"/>
        <v>103977788.00999999</v>
      </c>
    </row>
    <row r="204" spans="1:10" ht="40.5" customHeight="1" x14ac:dyDescent="0.25">
      <c r="A204" s="20" t="s">
        <v>110</v>
      </c>
      <c r="B204" s="28" t="s">
        <v>211</v>
      </c>
      <c r="C204" s="13">
        <f>C205+C219+C279+C297</f>
        <v>1152674720.6199999</v>
      </c>
      <c r="D204" s="13">
        <f>D205+D219+D279+D297</f>
        <v>1308348513.2700002</v>
      </c>
      <c r="E204" s="13">
        <f>E205+E219+E279+E297</f>
        <v>1262937730.6299999</v>
      </c>
      <c r="F204" s="9">
        <f t="shared" si="53"/>
        <v>96.529152425411198</v>
      </c>
      <c r="G204" s="9">
        <f t="shared" si="54"/>
        <v>109.56583917713505</v>
      </c>
      <c r="H204" s="10"/>
    </row>
    <row r="205" spans="1:10" s="27" customFormat="1" ht="40.5" customHeight="1" x14ac:dyDescent="0.25">
      <c r="A205" s="64" t="s">
        <v>282</v>
      </c>
      <c r="B205" s="39" t="s">
        <v>212</v>
      </c>
      <c r="C205" s="25">
        <f>C206+C210+C216+C214</f>
        <v>163606900</v>
      </c>
      <c r="D205" s="25">
        <f>D206+D210+D216+D214</f>
        <v>129888992.8</v>
      </c>
      <c r="E205" s="25">
        <f>E206+E210+E216+E214</f>
        <v>129888992.8</v>
      </c>
      <c r="F205" s="9">
        <f t="shared" si="53"/>
        <v>100</v>
      </c>
      <c r="G205" s="9">
        <f t="shared" si="54"/>
        <v>79.390901483983868</v>
      </c>
      <c r="H205" s="26"/>
    </row>
    <row r="206" spans="1:10" ht="41.25" customHeight="1" x14ac:dyDescent="0.25">
      <c r="A206" s="20" t="s">
        <v>283</v>
      </c>
      <c r="B206" s="28" t="s">
        <v>213</v>
      </c>
      <c r="C206" s="13">
        <f>C207</f>
        <v>127434000</v>
      </c>
      <c r="D206" s="13">
        <f>D207</f>
        <v>99047000</v>
      </c>
      <c r="E206" s="13">
        <f>E207</f>
        <v>99047000</v>
      </c>
      <c r="F206" s="9">
        <f t="shared" si="53"/>
        <v>100</v>
      </c>
      <c r="G206" s="9">
        <f t="shared" si="54"/>
        <v>77.724155248991636</v>
      </c>
      <c r="H206" s="10"/>
    </row>
    <row r="207" spans="1:10" ht="37.5" customHeight="1" x14ac:dyDescent="0.25">
      <c r="A207" s="20" t="s">
        <v>284</v>
      </c>
      <c r="B207" s="28" t="s">
        <v>214</v>
      </c>
      <c r="C207" s="13">
        <v>127434000</v>
      </c>
      <c r="D207" s="13">
        <v>99047000</v>
      </c>
      <c r="E207" s="13">
        <v>99047000</v>
      </c>
      <c r="F207" s="9">
        <f t="shared" si="53"/>
        <v>100</v>
      </c>
      <c r="G207" s="9">
        <f t="shared" si="54"/>
        <v>77.724155248991636</v>
      </c>
      <c r="H207" s="10"/>
    </row>
    <row r="208" spans="1:10" ht="46.5" hidden="1" customHeight="1" x14ac:dyDescent="0.25">
      <c r="A208" s="20" t="s">
        <v>285</v>
      </c>
      <c r="B208" s="28" t="s">
        <v>246</v>
      </c>
      <c r="C208" s="13">
        <v>0</v>
      </c>
      <c r="D208" s="13">
        <v>0</v>
      </c>
      <c r="E208" s="13">
        <v>0</v>
      </c>
      <c r="F208" s="9" t="e">
        <f t="shared" si="53"/>
        <v>#DIV/0!</v>
      </c>
      <c r="G208" s="9" t="e">
        <f t="shared" si="54"/>
        <v>#DIV/0!</v>
      </c>
      <c r="H208" s="10"/>
    </row>
    <row r="209" spans="1:8" ht="36.75" hidden="1" customHeight="1" x14ac:dyDescent="0.25">
      <c r="A209" s="20" t="s">
        <v>286</v>
      </c>
      <c r="B209" s="28" t="s">
        <v>247</v>
      </c>
      <c r="C209" s="13">
        <v>0</v>
      </c>
      <c r="D209" s="13">
        <v>0</v>
      </c>
      <c r="E209" s="13">
        <v>0</v>
      </c>
      <c r="F209" s="9" t="e">
        <f t="shared" si="53"/>
        <v>#DIV/0!</v>
      </c>
      <c r="G209" s="9" t="e">
        <f t="shared" si="54"/>
        <v>#DIV/0!</v>
      </c>
      <c r="H209" s="10"/>
    </row>
    <row r="210" spans="1:8" ht="36.75" customHeight="1" x14ac:dyDescent="0.25">
      <c r="A210" s="20" t="s">
        <v>287</v>
      </c>
      <c r="B210" s="28" t="s">
        <v>215</v>
      </c>
      <c r="C210" s="13">
        <f>C211</f>
        <v>35615900</v>
      </c>
      <c r="D210" s="13">
        <f>D211</f>
        <v>29767992.800000001</v>
      </c>
      <c r="E210" s="13">
        <f>E211</f>
        <v>29767992.800000001</v>
      </c>
      <c r="F210" s="9">
        <f t="shared" si="53"/>
        <v>100</v>
      </c>
      <c r="G210" s="9">
        <f t="shared" si="54"/>
        <v>83.580627753334895</v>
      </c>
      <c r="H210" s="10"/>
    </row>
    <row r="211" spans="1:8" ht="33.75" customHeight="1" x14ac:dyDescent="0.25">
      <c r="A211" s="20" t="s">
        <v>288</v>
      </c>
      <c r="B211" s="28" t="s">
        <v>216</v>
      </c>
      <c r="C211" s="13">
        <v>35615900</v>
      </c>
      <c r="D211" s="13">
        <v>29767992.800000001</v>
      </c>
      <c r="E211" s="13">
        <v>29767992.800000001</v>
      </c>
      <c r="F211" s="9">
        <f t="shared" si="53"/>
        <v>100</v>
      </c>
      <c r="G211" s="9">
        <f t="shared" si="54"/>
        <v>83.580627753334895</v>
      </c>
      <c r="H211" s="10"/>
    </row>
    <row r="212" spans="1:8" ht="40.5" hidden="1" customHeight="1" x14ac:dyDescent="0.25">
      <c r="A212" s="20" t="s">
        <v>289</v>
      </c>
      <c r="B212" s="28" t="s">
        <v>248</v>
      </c>
      <c r="C212" s="13">
        <v>0</v>
      </c>
      <c r="D212" s="13">
        <v>0</v>
      </c>
      <c r="E212" s="13">
        <v>0</v>
      </c>
      <c r="F212" s="9" t="e">
        <f t="shared" si="53"/>
        <v>#DIV/0!</v>
      </c>
      <c r="G212" s="9" t="e">
        <f t="shared" si="54"/>
        <v>#DIV/0!</v>
      </c>
      <c r="H212" s="10"/>
    </row>
    <row r="213" spans="1:8" ht="40.5" hidden="1" customHeight="1" x14ac:dyDescent="0.25">
      <c r="A213" s="20" t="s">
        <v>290</v>
      </c>
      <c r="B213" s="28" t="s">
        <v>249</v>
      </c>
      <c r="C213" s="13">
        <v>0</v>
      </c>
      <c r="D213" s="13">
        <v>0</v>
      </c>
      <c r="E213" s="13">
        <v>0</v>
      </c>
      <c r="F213" s="9" t="e">
        <f t="shared" si="53"/>
        <v>#DIV/0!</v>
      </c>
      <c r="G213" s="9" t="e">
        <f t="shared" si="54"/>
        <v>#DIV/0!</v>
      </c>
      <c r="H213" s="10"/>
    </row>
    <row r="214" spans="1:8" ht="85.5" hidden="1" customHeight="1" x14ac:dyDescent="0.25">
      <c r="A214" s="20" t="s">
        <v>421</v>
      </c>
      <c r="B214" s="29" t="s">
        <v>423</v>
      </c>
      <c r="C214" s="13">
        <f t="shared" ref="C214:E214" si="57">C215</f>
        <v>0</v>
      </c>
      <c r="D214" s="13">
        <f t="shared" si="57"/>
        <v>0</v>
      </c>
      <c r="E214" s="13">
        <f t="shared" si="57"/>
        <v>0</v>
      </c>
      <c r="F214" s="9" t="e">
        <f t="shared" si="53"/>
        <v>#DIV/0!</v>
      </c>
      <c r="G214" s="9" t="e">
        <f t="shared" si="54"/>
        <v>#DIV/0!</v>
      </c>
      <c r="H214" s="10"/>
    </row>
    <row r="215" spans="1:8" ht="108" hidden="1" customHeight="1" x14ac:dyDescent="0.25">
      <c r="A215" s="20" t="s">
        <v>422</v>
      </c>
      <c r="B215" s="29" t="s">
        <v>424</v>
      </c>
      <c r="C215" s="13"/>
      <c r="D215" s="13"/>
      <c r="E215" s="13"/>
      <c r="F215" s="9" t="e">
        <f t="shared" si="53"/>
        <v>#DIV/0!</v>
      </c>
      <c r="G215" s="9" t="e">
        <f t="shared" si="54"/>
        <v>#DIV/0!</v>
      </c>
      <c r="H215" s="10"/>
    </row>
    <row r="216" spans="1:8" ht="27" customHeight="1" x14ac:dyDescent="0.25">
      <c r="A216" s="20" t="s">
        <v>405</v>
      </c>
      <c r="B216" s="29" t="s">
        <v>407</v>
      </c>
      <c r="C216" s="13">
        <f t="shared" ref="C216" si="58">C218+C217</f>
        <v>557000</v>
      </c>
      <c r="D216" s="13">
        <f t="shared" ref="D216:E216" si="59">D218+D217</f>
        <v>1074000</v>
      </c>
      <c r="E216" s="13">
        <f t="shared" si="59"/>
        <v>1074000</v>
      </c>
      <c r="F216" s="9">
        <f t="shared" si="53"/>
        <v>100</v>
      </c>
      <c r="G216" s="9">
        <f t="shared" si="54"/>
        <v>192.81867145421901</v>
      </c>
      <c r="H216" s="10"/>
    </row>
    <row r="217" spans="1:8" ht="27" customHeight="1" x14ac:dyDescent="0.25">
      <c r="A217" s="20" t="s">
        <v>466</v>
      </c>
      <c r="B217" s="29" t="s">
        <v>467</v>
      </c>
      <c r="C217" s="13">
        <v>557000</v>
      </c>
      <c r="D217" s="13">
        <v>1074000</v>
      </c>
      <c r="E217" s="13">
        <v>1074000</v>
      </c>
      <c r="F217" s="9">
        <f t="shared" si="53"/>
        <v>100</v>
      </c>
      <c r="G217" s="9">
        <f t="shared" si="54"/>
        <v>192.81867145421901</v>
      </c>
      <c r="H217" s="10"/>
    </row>
    <row r="218" spans="1:8" ht="27" hidden="1" customHeight="1" x14ac:dyDescent="0.25">
      <c r="A218" s="20" t="s">
        <v>404</v>
      </c>
      <c r="B218" s="29" t="s">
        <v>406</v>
      </c>
      <c r="C218" s="13">
        <v>0</v>
      </c>
      <c r="D218" s="13">
        <v>0</v>
      </c>
      <c r="E218" s="13">
        <v>0</v>
      </c>
      <c r="F218" s="9" t="e">
        <f t="shared" si="53"/>
        <v>#DIV/0!</v>
      </c>
      <c r="G218" s="9" t="e">
        <f t="shared" si="54"/>
        <v>#DIV/0!</v>
      </c>
      <c r="H218" s="10"/>
    </row>
    <row r="219" spans="1:8" s="27" customFormat="1" ht="38.25" customHeight="1" x14ac:dyDescent="0.25">
      <c r="A219" s="64" t="s">
        <v>291</v>
      </c>
      <c r="B219" s="39" t="s">
        <v>217</v>
      </c>
      <c r="C219" s="25">
        <f>C220+C237+C223+C231+C233+C239+C242+C244+C247+C251+C253+C255+C257+C259+C263+C265+C267+C275+C235+C271+C225+C261+C269+C227+C229+C249+C273</f>
        <v>296477157.53999996</v>
      </c>
      <c r="D219" s="25">
        <f t="shared" ref="D219:E219" si="60">D220+D237+D223+D231+D233+D239+D242+D244+D247+D251+D253+D255+D257+D259+D263+D265+D267+D275+D235+D271+D225+D261+D269+D227+D229+D249+D273</f>
        <v>356216670.96999997</v>
      </c>
      <c r="E219" s="25">
        <f t="shared" si="60"/>
        <v>355382955.68000001</v>
      </c>
      <c r="F219" s="9">
        <f t="shared" si="53"/>
        <v>99.765952759108742</v>
      </c>
      <c r="G219" s="9">
        <f t="shared" si="54"/>
        <v>119.8685789585839</v>
      </c>
      <c r="H219" s="26"/>
    </row>
    <row r="220" spans="1:8" ht="39" hidden="1" customHeight="1" x14ac:dyDescent="0.25">
      <c r="A220" s="56" t="s">
        <v>292</v>
      </c>
      <c r="B220" s="54" t="s">
        <v>218</v>
      </c>
      <c r="C220" s="55">
        <f t="shared" ref="C220" si="61">C222+C221</f>
        <v>0</v>
      </c>
      <c r="D220" s="55">
        <f t="shared" ref="D220:E220" si="62">D222+D221</f>
        <v>0</v>
      </c>
      <c r="E220" s="55">
        <f t="shared" si="62"/>
        <v>0</v>
      </c>
      <c r="F220" s="9" t="e">
        <f t="shared" si="53"/>
        <v>#DIV/0!</v>
      </c>
      <c r="G220" s="9" t="e">
        <f t="shared" si="54"/>
        <v>#DIV/0!</v>
      </c>
      <c r="H220" s="10"/>
    </row>
    <row r="221" spans="1:8" ht="36.75" hidden="1" customHeight="1" x14ac:dyDescent="0.25">
      <c r="A221" s="46" t="s">
        <v>448</v>
      </c>
      <c r="B221" s="51" t="s">
        <v>447</v>
      </c>
      <c r="C221" s="47">
        <v>0</v>
      </c>
      <c r="D221" s="47">
        <v>0</v>
      </c>
      <c r="E221" s="47">
        <v>0</v>
      </c>
      <c r="F221" s="9" t="e">
        <f t="shared" si="53"/>
        <v>#DIV/0!</v>
      </c>
      <c r="G221" s="9" t="e">
        <f t="shared" si="54"/>
        <v>#DIV/0!</v>
      </c>
      <c r="H221" s="10"/>
    </row>
    <row r="222" spans="1:8" ht="37.5" hidden="1" customHeight="1" x14ac:dyDescent="0.25">
      <c r="A222" s="46" t="s">
        <v>370</v>
      </c>
      <c r="B222" s="50" t="s">
        <v>371</v>
      </c>
      <c r="C222" s="47"/>
      <c r="D222" s="47"/>
      <c r="E222" s="47"/>
      <c r="F222" s="9" t="e">
        <f t="shared" si="53"/>
        <v>#DIV/0!</v>
      </c>
      <c r="G222" s="9" t="e">
        <f t="shared" si="54"/>
        <v>#DIV/0!</v>
      </c>
      <c r="H222" s="10"/>
    </row>
    <row r="223" spans="1:8" ht="85.5" customHeight="1" x14ac:dyDescent="0.25">
      <c r="A223" s="56" t="s">
        <v>293</v>
      </c>
      <c r="B223" s="54" t="s">
        <v>219</v>
      </c>
      <c r="C223" s="55">
        <f>C224</f>
        <v>58668743.850000001</v>
      </c>
      <c r="D223" s="55">
        <f>D224</f>
        <v>40880503.359999999</v>
      </c>
      <c r="E223" s="55">
        <f>E224</f>
        <v>40880479.060000002</v>
      </c>
      <c r="F223" s="9">
        <f t="shared" si="53"/>
        <v>99.999940558461859</v>
      </c>
      <c r="G223" s="9">
        <f t="shared" si="54"/>
        <v>69.680167628133049</v>
      </c>
      <c r="H223" s="10"/>
    </row>
    <row r="224" spans="1:8" ht="84" customHeight="1" x14ac:dyDescent="0.25">
      <c r="A224" s="46" t="s">
        <v>294</v>
      </c>
      <c r="B224" s="50" t="s">
        <v>220</v>
      </c>
      <c r="C224" s="47">
        <v>58668743.850000001</v>
      </c>
      <c r="D224" s="47">
        <v>40880503.359999999</v>
      </c>
      <c r="E224" s="47">
        <v>40880479.060000002</v>
      </c>
      <c r="F224" s="9">
        <f t="shared" si="53"/>
        <v>99.999940558461859</v>
      </c>
      <c r="G224" s="9">
        <f t="shared" si="54"/>
        <v>69.680167628133049</v>
      </c>
      <c r="H224" s="10"/>
    </row>
    <row r="225" spans="1:8" ht="84" hidden="1" customHeight="1" x14ac:dyDescent="0.25">
      <c r="A225" s="46" t="s">
        <v>593</v>
      </c>
      <c r="B225" s="51" t="s">
        <v>595</v>
      </c>
      <c r="C225" s="47">
        <f t="shared" ref="C225:E225" si="63">C226</f>
        <v>0</v>
      </c>
      <c r="D225" s="47">
        <f t="shared" si="63"/>
        <v>0</v>
      </c>
      <c r="E225" s="47">
        <f t="shared" si="63"/>
        <v>0</v>
      </c>
      <c r="F225" s="9" t="e">
        <f t="shared" si="53"/>
        <v>#DIV/0!</v>
      </c>
      <c r="G225" s="9" t="e">
        <f t="shared" si="54"/>
        <v>#DIV/0!</v>
      </c>
      <c r="H225" s="10"/>
    </row>
    <row r="226" spans="1:8" ht="84" hidden="1" customHeight="1" x14ac:dyDescent="0.25">
      <c r="A226" s="46" t="s">
        <v>594</v>
      </c>
      <c r="B226" s="51" t="s">
        <v>596</v>
      </c>
      <c r="C226" s="47">
        <v>0</v>
      </c>
      <c r="D226" s="47">
        <v>0</v>
      </c>
      <c r="E226" s="47">
        <v>0</v>
      </c>
      <c r="F226" s="9" t="e">
        <f t="shared" si="53"/>
        <v>#DIV/0!</v>
      </c>
      <c r="G226" s="9" t="e">
        <f t="shared" si="54"/>
        <v>#DIV/0!</v>
      </c>
      <c r="H226" s="10"/>
    </row>
    <row r="227" spans="1:8" ht="84" customHeight="1" x14ac:dyDescent="0.25">
      <c r="A227" s="46" t="s">
        <v>648</v>
      </c>
      <c r="B227" s="51" t="s">
        <v>650</v>
      </c>
      <c r="C227" s="47">
        <f>C228</f>
        <v>0</v>
      </c>
      <c r="D227" s="47">
        <f t="shared" ref="D227:E227" si="64">D228</f>
        <v>25347668.370000001</v>
      </c>
      <c r="E227" s="47">
        <f t="shared" si="64"/>
        <v>25347668.370000001</v>
      </c>
      <c r="F227" s="9">
        <f t="shared" si="53"/>
        <v>100</v>
      </c>
      <c r="G227" s="9"/>
      <c r="H227" s="10"/>
    </row>
    <row r="228" spans="1:8" ht="84" customHeight="1" x14ac:dyDescent="0.25">
      <c r="A228" s="46" t="s">
        <v>647</v>
      </c>
      <c r="B228" s="51" t="s">
        <v>649</v>
      </c>
      <c r="C228" s="47"/>
      <c r="D228" s="47">
        <v>25347668.370000001</v>
      </c>
      <c r="E228" s="47">
        <v>25347668.370000001</v>
      </c>
      <c r="F228" s="9">
        <f t="shared" si="53"/>
        <v>100</v>
      </c>
      <c r="G228" s="9"/>
      <c r="H228" s="10"/>
    </row>
    <row r="229" spans="1:8" ht="84" customHeight="1" x14ac:dyDescent="0.25">
      <c r="A229" s="46" t="s">
        <v>378</v>
      </c>
      <c r="B229" s="51" t="s">
        <v>376</v>
      </c>
      <c r="C229" s="47">
        <f>C230</f>
        <v>0</v>
      </c>
      <c r="D229" s="47">
        <f t="shared" ref="D229:E229" si="65">D230</f>
        <v>2870999.99</v>
      </c>
      <c r="E229" s="47">
        <f t="shared" si="65"/>
        <v>2870999.99</v>
      </c>
      <c r="F229" s="9">
        <f t="shared" si="53"/>
        <v>100</v>
      </c>
      <c r="G229" s="9"/>
      <c r="H229" s="10"/>
    </row>
    <row r="230" spans="1:8" ht="84" customHeight="1" x14ac:dyDescent="0.25">
      <c r="A230" s="46" t="s">
        <v>651</v>
      </c>
      <c r="B230" s="51" t="s">
        <v>652</v>
      </c>
      <c r="C230" s="47"/>
      <c r="D230" s="47">
        <v>2870999.99</v>
      </c>
      <c r="E230" s="47">
        <v>2870999.99</v>
      </c>
      <c r="F230" s="9">
        <f t="shared" si="53"/>
        <v>100</v>
      </c>
      <c r="G230" s="9"/>
      <c r="H230" s="10"/>
    </row>
    <row r="231" spans="1:8" ht="84" hidden="1" customHeight="1" x14ac:dyDescent="0.25">
      <c r="A231" s="56" t="s">
        <v>481</v>
      </c>
      <c r="B231" s="54" t="s">
        <v>485</v>
      </c>
      <c r="C231" s="55">
        <f t="shared" ref="C231:E231" si="66">C232</f>
        <v>0</v>
      </c>
      <c r="D231" s="55">
        <f t="shared" si="66"/>
        <v>0</v>
      </c>
      <c r="E231" s="55">
        <f t="shared" si="66"/>
        <v>0</v>
      </c>
      <c r="F231" s="9" t="e">
        <f t="shared" si="53"/>
        <v>#DIV/0!</v>
      </c>
      <c r="G231" s="9" t="e">
        <f t="shared" si="54"/>
        <v>#DIV/0!</v>
      </c>
      <c r="H231" s="10"/>
    </row>
    <row r="232" spans="1:8" ht="84" hidden="1" customHeight="1" x14ac:dyDescent="0.25">
      <c r="A232" s="46" t="s">
        <v>480</v>
      </c>
      <c r="B232" s="50" t="s">
        <v>484</v>
      </c>
      <c r="C232" s="47"/>
      <c r="D232" s="47"/>
      <c r="E232" s="47"/>
      <c r="F232" s="9" t="e">
        <f t="shared" si="53"/>
        <v>#DIV/0!</v>
      </c>
      <c r="G232" s="9" t="e">
        <f t="shared" si="54"/>
        <v>#DIV/0!</v>
      </c>
      <c r="H232" s="10"/>
    </row>
    <row r="233" spans="1:8" ht="84" hidden="1" customHeight="1" x14ac:dyDescent="0.25">
      <c r="A233" s="56" t="s">
        <v>479</v>
      </c>
      <c r="B233" s="54" t="s">
        <v>483</v>
      </c>
      <c r="C233" s="55">
        <f t="shared" ref="C233:E233" si="67">C234</f>
        <v>0</v>
      </c>
      <c r="D233" s="55">
        <f t="shared" si="67"/>
        <v>0</v>
      </c>
      <c r="E233" s="55">
        <f t="shared" si="67"/>
        <v>0</v>
      </c>
      <c r="F233" s="9" t="e">
        <f t="shared" si="53"/>
        <v>#DIV/0!</v>
      </c>
      <c r="G233" s="9" t="e">
        <f t="shared" si="54"/>
        <v>#DIV/0!</v>
      </c>
      <c r="H233" s="10"/>
    </row>
    <row r="234" spans="1:8" ht="84" hidden="1" customHeight="1" x14ac:dyDescent="0.25">
      <c r="A234" s="46" t="s">
        <v>478</v>
      </c>
      <c r="B234" s="50" t="s">
        <v>482</v>
      </c>
      <c r="C234" s="47"/>
      <c r="D234" s="47"/>
      <c r="E234" s="47"/>
      <c r="F234" s="9" t="e">
        <f t="shared" si="53"/>
        <v>#DIV/0!</v>
      </c>
      <c r="G234" s="9" t="e">
        <f t="shared" si="54"/>
        <v>#DIV/0!</v>
      </c>
      <c r="H234" s="10"/>
    </row>
    <row r="235" spans="1:8" ht="84" hidden="1" customHeight="1" x14ac:dyDescent="0.25">
      <c r="A235" s="46" t="s">
        <v>559</v>
      </c>
      <c r="B235" s="51" t="s">
        <v>560</v>
      </c>
      <c r="C235" s="47">
        <f t="shared" ref="C235:E235" si="68">C236</f>
        <v>0</v>
      </c>
      <c r="D235" s="47">
        <f t="shared" si="68"/>
        <v>0</v>
      </c>
      <c r="E235" s="47">
        <f t="shared" si="68"/>
        <v>0</v>
      </c>
      <c r="F235" s="9" t="e">
        <f t="shared" si="53"/>
        <v>#DIV/0!</v>
      </c>
      <c r="G235" s="9" t="e">
        <f t="shared" si="54"/>
        <v>#DIV/0!</v>
      </c>
      <c r="H235" s="10"/>
    </row>
    <row r="236" spans="1:8" ht="84" hidden="1" customHeight="1" x14ac:dyDescent="0.25">
      <c r="A236" s="46" t="s">
        <v>557</v>
      </c>
      <c r="B236" s="51" t="s">
        <v>558</v>
      </c>
      <c r="C236" s="47"/>
      <c r="D236" s="47"/>
      <c r="E236" s="47"/>
      <c r="F236" s="9" t="e">
        <f t="shared" si="53"/>
        <v>#DIV/0!</v>
      </c>
      <c r="G236" s="9" t="e">
        <f t="shared" si="54"/>
        <v>#DIV/0!</v>
      </c>
      <c r="H236" s="10"/>
    </row>
    <row r="237" spans="1:8" s="49" customFormat="1" ht="84" hidden="1" customHeight="1" x14ac:dyDescent="0.25">
      <c r="A237" s="46" t="s">
        <v>452</v>
      </c>
      <c r="B237" s="50" t="s">
        <v>543</v>
      </c>
      <c r="C237" s="47">
        <f t="shared" ref="C237:E237" si="69">C238</f>
        <v>0</v>
      </c>
      <c r="D237" s="47">
        <f t="shared" si="69"/>
        <v>0</v>
      </c>
      <c r="E237" s="47">
        <f t="shared" si="69"/>
        <v>0</v>
      </c>
      <c r="F237" s="9" t="e">
        <f t="shared" si="53"/>
        <v>#DIV/0!</v>
      </c>
      <c r="G237" s="9" t="e">
        <f t="shared" si="54"/>
        <v>#DIV/0!</v>
      </c>
      <c r="H237" s="48"/>
    </row>
    <row r="238" spans="1:8" s="49" customFormat="1" ht="84" hidden="1" customHeight="1" x14ac:dyDescent="0.25">
      <c r="A238" s="46" t="s">
        <v>450</v>
      </c>
      <c r="B238" s="50" t="s">
        <v>544</v>
      </c>
      <c r="C238" s="47"/>
      <c r="D238" s="47"/>
      <c r="E238" s="47"/>
      <c r="F238" s="9" t="e">
        <f t="shared" si="53"/>
        <v>#DIV/0!</v>
      </c>
      <c r="G238" s="9" t="e">
        <f t="shared" si="54"/>
        <v>#DIV/0!</v>
      </c>
      <c r="H238" s="48"/>
    </row>
    <row r="239" spans="1:8" ht="84" customHeight="1" x14ac:dyDescent="0.25">
      <c r="A239" s="56" t="s">
        <v>515</v>
      </c>
      <c r="B239" s="54" t="s">
        <v>517</v>
      </c>
      <c r="C239" s="55">
        <f t="shared" ref="C239" si="70">C240+C241</f>
        <v>44065838.049999997</v>
      </c>
      <c r="D239" s="55">
        <f t="shared" ref="D239:E239" si="71">D240+D241</f>
        <v>0</v>
      </c>
      <c r="E239" s="55">
        <f t="shared" si="71"/>
        <v>0</v>
      </c>
      <c r="F239" s="9"/>
      <c r="G239" s="9">
        <f t="shared" si="54"/>
        <v>0</v>
      </c>
      <c r="H239" s="10"/>
    </row>
    <row r="240" spans="1:8" ht="84" hidden="1" customHeight="1" x14ac:dyDescent="0.25">
      <c r="A240" s="46" t="s">
        <v>514</v>
      </c>
      <c r="B240" s="50" t="s">
        <v>516</v>
      </c>
      <c r="C240" s="47"/>
      <c r="D240" s="47"/>
      <c r="E240" s="47"/>
      <c r="F240" s="9" t="e">
        <f t="shared" si="53"/>
        <v>#DIV/0!</v>
      </c>
      <c r="G240" s="9" t="e">
        <f t="shared" si="54"/>
        <v>#DIV/0!</v>
      </c>
      <c r="H240" s="10"/>
    </row>
    <row r="241" spans="1:8" ht="84" customHeight="1" x14ac:dyDescent="0.25">
      <c r="A241" s="46" t="s">
        <v>561</v>
      </c>
      <c r="B241" s="51" t="s">
        <v>562</v>
      </c>
      <c r="C241" s="47">
        <v>44065838.049999997</v>
      </c>
      <c r="D241" s="47"/>
      <c r="E241" s="47"/>
      <c r="F241" s="9"/>
      <c r="G241" s="9">
        <f t="shared" si="54"/>
        <v>0</v>
      </c>
      <c r="H241" s="10"/>
    </row>
    <row r="242" spans="1:8" ht="56.25" hidden="1" customHeight="1" x14ac:dyDescent="0.25">
      <c r="A242" s="56" t="s">
        <v>374</v>
      </c>
      <c r="B242" s="57" t="s">
        <v>372</v>
      </c>
      <c r="C242" s="55">
        <f>C243</f>
        <v>0</v>
      </c>
      <c r="D242" s="55">
        <f>D243</f>
        <v>0</v>
      </c>
      <c r="E242" s="55">
        <f>E243</f>
        <v>0</v>
      </c>
      <c r="F242" s="9"/>
      <c r="G242" s="9" t="e">
        <f t="shared" si="54"/>
        <v>#DIV/0!</v>
      </c>
      <c r="H242" s="10"/>
    </row>
    <row r="243" spans="1:8" ht="57" hidden="1" customHeight="1" x14ac:dyDescent="0.25">
      <c r="A243" s="46" t="s">
        <v>375</v>
      </c>
      <c r="B243" s="40" t="s">
        <v>373</v>
      </c>
      <c r="C243" s="47"/>
      <c r="D243" s="47"/>
      <c r="E243" s="47"/>
      <c r="F243" s="9"/>
      <c r="G243" s="9" t="e">
        <f t="shared" si="54"/>
        <v>#DIV/0!</v>
      </c>
      <c r="H243" s="10"/>
    </row>
    <row r="244" spans="1:8" ht="76.5" customHeight="1" x14ac:dyDescent="0.25">
      <c r="A244" s="56" t="s">
        <v>380</v>
      </c>
      <c r="B244" s="57" t="s">
        <v>469</v>
      </c>
      <c r="C244" s="55">
        <f t="shared" ref="C244" si="72">C246+C245</f>
        <v>173083.2</v>
      </c>
      <c r="D244" s="55">
        <f t="shared" ref="D244:E244" si="73">D246+D245</f>
        <v>0</v>
      </c>
      <c r="E244" s="55">
        <f t="shared" si="73"/>
        <v>0</v>
      </c>
      <c r="F244" s="9"/>
      <c r="G244" s="9">
        <f t="shared" si="54"/>
        <v>0</v>
      </c>
      <c r="H244" s="10"/>
    </row>
    <row r="245" spans="1:8" s="49" customFormat="1" ht="76.5" hidden="1" customHeight="1" x14ac:dyDescent="0.25">
      <c r="A245" s="46" t="s">
        <v>519</v>
      </c>
      <c r="B245" s="40" t="s">
        <v>518</v>
      </c>
      <c r="C245" s="47"/>
      <c r="D245" s="47"/>
      <c r="E245" s="47"/>
      <c r="F245" s="9"/>
      <c r="G245" s="9" t="e">
        <f t="shared" si="54"/>
        <v>#DIV/0!</v>
      </c>
      <c r="H245" s="48"/>
    </row>
    <row r="246" spans="1:8" s="49" customFormat="1" ht="73.5" customHeight="1" x14ac:dyDescent="0.25">
      <c r="A246" s="46" t="s">
        <v>381</v>
      </c>
      <c r="B246" s="40" t="s">
        <v>468</v>
      </c>
      <c r="C246" s="47">
        <v>173083.2</v>
      </c>
      <c r="D246" s="47"/>
      <c r="E246" s="47"/>
      <c r="F246" s="9"/>
      <c r="G246" s="9">
        <f t="shared" si="54"/>
        <v>0</v>
      </c>
      <c r="H246" s="48"/>
    </row>
    <row r="247" spans="1:8" ht="73.5" customHeight="1" x14ac:dyDescent="0.25">
      <c r="A247" s="56" t="s">
        <v>455</v>
      </c>
      <c r="B247" s="57" t="s">
        <v>453</v>
      </c>
      <c r="C247" s="55">
        <f t="shared" ref="C247:E247" si="74">C248</f>
        <v>25341456.77</v>
      </c>
      <c r="D247" s="55">
        <f t="shared" si="74"/>
        <v>27197768.77</v>
      </c>
      <c r="E247" s="55">
        <f t="shared" si="74"/>
        <v>27197768.77</v>
      </c>
      <c r="F247" s="9">
        <f t="shared" si="53"/>
        <v>100</v>
      </c>
      <c r="G247" s="9">
        <f t="shared" si="54"/>
        <v>107.32519845582658</v>
      </c>
      <c r="H247" s="10"/>
    </row>
    <row r="248" spans="1:8" ht="73.5" customHeight="1" x14ac:dyDescent="0.25">
      <c r="A248" s="46" t="s">
        <v>456</v>
      </c>
      <c r="B248" s="40" t="s">
        <v>454</v>
      </c>
      <c r="C248" s="47">
        <v>25341456.77</v>
      </c>
      <c r="D248" s="47">
        <v>27197768.77</v>
      </c>
      <c r="E248" s="47">
        <v>27197768.77</v>
      </c>
      <c r="F248" s="9">
        <f t="shared" si="53"/>
        <v>100</v>
      </c>
      <c r="G248" s="9">
        <f t="shared" si="54"/>
        <v>107.32519845582658</v>
      </c>
      <c r="H248" s="10"/>
    </row>
    <row r="249" spans="1:8" ht="73.5" customHeight="1" x14ac:dyDescent="0.25">
      <c r="A249" s="46" t="s">
        <v>654</v>
      </c>
      <c r="B249" s="41" t="s">
        <v>656</v>
      </c>
      <c r="C249" s="47">
        <f>C250</f>
        <v>0</v>
      </c>
      <c r="D249" s="47">
        <f t="shared" ref="D249:E249" si="75">D250</f>
        <v>82797980</v>
      </c>
      <c r="E249" s="47">
        <f t="shared" si="75"/>
        <v>82797980</v>
      </c>
      <c r="F249" s="9">
        <f t="shared" si="53"/>
        <v>100</v>
      </c>
      <c r="G249" s="9"/>
      <c r="H249" s="10"/>
    </row>
    <row r="250" spans="1:8" ht="73.5" customHeight="1" x14ac:dyDescent="0.25">
      <c r="A250" s="46" t="s">
        <v>653</v>
      </c>
      <c r="B250" s="41" t="s">
        <v>655</v>
      </c>
      <c r="C250" s="47"/>
      <c r="D250" s="47">
        <v>82797980</v>
      </c>
      <c r="E250" s="47">
        <v>82797980</v>
      </c>
      <c r="F250" s="9">
        <f t="shared" si="53"/>
        <v>100</v>
      </c>
      <c r="G250" s="9"/>
      <c r="H250" s="10"/>
    </row>
    <row r="251" spans="1:8" ht="57" customHeight="1" x14ac:dyDescent="0.25">
      <c r="A251" s="56" t="s">
        <v>295</v>
      </c>
      <c r="B251" s="57" t="s">
        <v>221</v>
      </c>
      <c r="C251" s="55">
        <f t="shared" ref="C251:E251" si="76">C252</f>
        <v>0</v>
      </c>
      <c r="D251" s="55">
        <f t="shared" si="76"/>
        <v>971569</v>
      </c>
      <c r="E251" s="55">
        <f t="shared" si="76"/>
        <v>971569</v>
      </c>
      <c r="F251" s="9">
        <f t="shared" si="53"/>
        <v>100</v>
      </c>
      <c r="G251" s="9"/>
      <c r="H251" s="10"/>
    </row>
    <row r="252" spans="1:8" ht="57" customHeight="1" x14ac:dyDescent="0.25">
      <c r="A252" s="46" t="s">
        <v>296</v>
      </c>
      <c r="B252" s="40" t="s">
        <v>222</v>
      </c>
      <c r="C252" s="47"/>
      <c r="D252" s="47">
        <v>971569</v>
      </c>
      <c r="E252" s="47">
        <v>971569</v>
      </c>
      <c r="F252" s="9">
        <f t="shared" si="53"/>
        <v>100</v>
      </c>
      <c r="G252" s="9"/>
      <c r="H252" s="10"/>
    </row>
    <row r="253" spans="1:8" s="49" customFormat="1" ht="57" customHeight="1" x14ac:dyDescent="0.25">
      <c r="A253" s="56" t="s">
        <v>297</v>
      </c>
      <c r="B253" s="57" t="s">
        <v>223</v>
      </c>
      <c r="C253" s="55">
        <f t="shared" ref="C253:E253" si="77">C254</f>
        <v>1634602.5</v>
      </c>
      <c r="D253" s="55">
        <f t="shared" si="77"/>
        <v>1774642.5</v>
      </c>
      <c r="E253" s="55">
        <f t="shared" si="77"/>
        <v>1774642.5</v>
      </c>
      <c r="F253" s="9">
        <f t="shared" si="53"/>
        <v>100</v>
      </c>
      <c r="G253" s="9">
        <f t="shared" si="54"/>
        <v>108.56722047103196</v>
      </c>
      <c r="H253" s="48"/>
    </row>
    <row r="254" spans="1:8" s="49" customFormat="1" ht="57" customHeight="1" x14ac:dyDescent="0.25">
      <c r="A254" s="46" t="s">
        <v>298</v>
      </c>
      <c r="B254" s="40" t="s">
        <v>224</v>
      </c>
      <c r="C254" s="47">
        <v>1634602.5</v>
      </c>
      <c r="D254" s="47">
        <v>1774642.5</v>
      </c>
      <c r="E254" s="47">
        <v>1774642.5</v>
      </c>
      <c r="F254" s="9">
        <f t="shared" si="53"/>
        <v>100</v>
      </c>
      <c r="G254" s="9">
        <f t="shared" si="54"/>
        <v>108.56722047103196</v>
      </c>
      <c r="H254" s="48"/>
    </row>
    <row r="255" spans="1:8" ht="53.25" hidden="1" customHeight="1" x14ac:dyDescent="0.25">
      <c r="A255" s="46" t="s">
        <v>452</v>
      </c>
      <c r="B255" s="41" t="s">
        <v>449</v>
      </c>
      <c r="C255" s="47">
        <f t="shared" ref="C255:E255" si="78">C256</f>
        <v>0</v>
      </c>
      <c r="D255" s="47">
        <f t="shared" si="78"/>
        <v>0</v>
      </c>
      <c r="E255" s="47">
        <f t="shared" si="78"/>
        <v>0</v>
      </c>
      <c r="F255" s="9" t="e">
        <f t="shared" si="53"/>
        <v>#DIV/0!</v>
      </c>
      <c r="G255" s="9" t="e">
        <f t="shared" si="54"/>
        <v>#DIV/0!</v>
      </c>
      <c r="H255" s="10"/>
    </row>
    <row r="256" spans="1:8" ht="75.75" hidden="1" customHeight="1" x14ac:dyDescent="0.25">
      <c r="A256" s="46" t="s">
        <v>450</v>
      </c>
      <c r="B256" s="41" t="s">
        <v>451</v>
      </c>
      <c r="C256" s="47"/>
      <c r="D256" s="47"/>
      <c r="E256" s="47"/>
      <c r="F256" s="9" t="e">
        <f t="shared" si="53"/>
        <v>#DIV/0!</v>
      </c>
      <c r="G256" s="9" t="e">
        <f t="shared" si="54"/>
        <v>#DIV/0!</v>
      </c>
      <c r="H256" s="10"/>
    </row>
    <row r="257" spans="1:8" ht="39" hidden="1" customHeight="1" x14ac:dyDescent="0.25">
      <c r="A257" s="56" t="s">
        <v>378</v>
      </c>
      <c r="B257" s="58" t="s">
        <v>376</v>
      </c>
      <c r="C257" s="55">
        <f>C258</f>
        <v>0</v>
      </c>
      <c r="D257" s="55">
        <f>D258</f>
        <v>0</v>
      </c>
      <c r="E257" s="55">
        <f>E258</f>
        <v>0</v>
      </c>
      <c r="F257" s="9" t="e">
        <f t="shared" si="53"/>
        <v>#DIV/0!</v>
      </c>
      <c r="G257" s="9" t="e">
        <f t="shared" si="54"/>
        <v>#DIV/0!</v>
      </c>
      <c r="H257" s="10"/>
    </row>
    <row r="258" spans="1:8" ht="55.5" hidden="1" customHeight="1" x14ac:dyDescent="0.25">
      <c r="A258" s="46" t="s">
        <v>379</v>
      </c>
      <c r="B258" s="52" t="s">
        <v>377</v>
      </c>
      <c r="C258" s="47"/>
      <c r="D258" s="47"/>
      <c r="E258" s="47"/>
      <c r="F258" s="9" t="e">
        <f t="shared" si="53"/>
        <v>#DIV/0!</v>
      </c>
      <c r="G258" s="9" t="e">
        <f t="shared" si="54"/>
        <v>#DIV/0!</v>
      </c>
      <c r="H258" s="10"/>
    </row>
    <row r="259" spans="1:8" ht="72" hidden="1" customHeight="1" x14ac:dyDescent="0.25">
      <c r="A259" s="56" t="s">
        <v>382</v>
      </c>
      <c r="B259" s="58" t="s">
        <v>383</v>
      </c>
      <c r="C259" s="55">
        <f>C260</f>
        <v>0</v>
      </c>
      <c r="D259" s="55">
        <f>D260</f>
        <v>0</v>
      </c>
      <c r="E259" s="55">
        <f>E260</f>
        <v>0</v>
      </c>
      <c r="F259" s="9" t="e">
        <f t="shared" si="53"/>
        <v>#DIV/0!</v>
      </c>
      <c r="G259" s="9" t="e">
        <f t="shared" si="54"/>
        <v>#DIV/0!</v>
      </c>
      <c r="H259" s="10"/>
    </row>
    <row r="260" spans="1:8" ht="86.25" hidden="1" customHeight="1" x14ac:dyDescent="0.25">
      <c r="A260" s="46" t="s">
        <v>384</v>
      </c>
      <c r="B260" s="52" t="s">
        <v>385</v>
      </c>
      <c r="C260" s="47"/>
      <c r="D260" s="47"/>
      <c r="E260" s="47"/>
      <c r="F260" s="9" t="e">
        <f t="shared" si="53"/>
        <v>#DIV/0!</v>
      </c>
      <c r="G260" s="9" t="e">
        <f t="shared" si="54"/>
        <v>#DIV/0!</v>
      </c>
      <c r="H260" s="10"/>
    </row>
    <row r="261" spans="1:8" ht="45" customHeight="1" x14ac:dyDescent="0.25">
      <c r="A261" s="46" t="s">
        <v>597</v>
      </c>
      <c r="B261" s="41" t="s">
        <v>599</v>
      </c>
      <c r="C261" s="47">
        <f t="shared" ref="C261:E261" si="79">C262</f>
        <v>7236490</v>
      </c>
      <c r="D261" s="47">
        <f t="shared" si="79"/>
        <v>0</v>
      </c>
      <c r="E261" s="47">
        <f t="shared" si="79"/>
        <v>0</v>
      </c>
      <c r="F261" s="9"/>
      <c r="G261" s="9">
        <f t="shared" ref="G261:G324" si="80">E261/C261*100</f>
        <v>0</v>
      </c>
      <c r="H261" s="10"/>
    </row>
    <row r="262" spans="1:8" ht="45" customHeight="1" x14ac:dyDescent="0.25">
      <c r="A262" s="46" t="s">
        <v>598</v>
      </c>
      <c r="B262" s="41" t="s">
        <v>600</v>
      </c>
      <c r="C262" s="47">
        <v>7236490</v>
      </c>
      <c r="D262" s="47"/>
      <c r="E262" s="47"/>
      <c r="F262" s="9"/>
      <c r="G262" s="9">
        <f t="shared" si="80"/>
        <v>0</v>
      </c>
      <c r="H262" s="10"/>
    </row>
    <row r="263" spans="1:8" ht="27" customHeight="1" x14ac:dyDescent="0.25">
      <c r="A263" s="56" t="s">
        <v>299</v>
      </c>
      <c r="B263" s="54" t="s">
        <v>225</v>
      </c>
      <c r="C263" s="55">
        <f t="shared" ref="C263:E263" si="81">C264</f>
        <v>10976278</v>
      </c>
      <c r="D263" s="55">
        <f t="shared" si="81"/>
        <v>430826</v>
      </c>
      <c r="E263" s="55">
        <f t="shared" si="81"/>
        <v>430826</v>
      </c>
      <c r="F263" s="9">
        <f t="shared" ref="F263:F324" si="82">E263/D263*100</f>
        <v>100</v>
      </c>
      <c r="G263" s="9">
        <f t="shared" si="80"/>
        <v>3.9250645801791828</v>
      </c>
      <c r="H263" s="10"/>
    </row>
    <row r="264" spans="1:8" ht="38.25" customHeight="1" x14ac:dyDescent="0.25">
      <c r="A264" s="46" t="s">
        <v>300</v>
      </c>
      <c r="B264" s="50" t="s">
        <v>226</v>
      </c>
      <c r="C264" s="47">
        <v>10976278</v>
      </c>
      <c r="D264" s="47">
        <v>430826</v>
      </c>
      <c r="E264" s="47">
        <v>430826</v>
      </c>
      <c r="F264" s="9">
        <f t="shared" si="82"/>
        <v>100</v>
      </c>
      <c r="G264" s="9">
        <f t="shared" si="80"/>
        <v>3.9250645801791828</v>
      </c>
      <c r="H264" s="10"/>
    </row>
    <row r="265" spans="1:8" ht="53.25" customHeight="1" x14ac:dyDescent="0.25">
      <c r="A265" s="56" t="s">
        <v>301</v>
      </c>
      <c r="B265" s="54" t="s">
        <v>437</v>
      </c>
      <c r="C265" s="55">
        <f t="shared" ref="C265:E265" si="83">C266</f>
        <v>14751741.039999999</v>
      </c>
      <c r="D265" s="55">
        <f t="shared" si="83"/>
        <v>15244380.84</v>
      </c>
      <c r="E265" s="55">
        <f t="shared" si="83"/>
        <v>15244380.84</v>
      </c>
      <c r="F265" s="9">
        <f t="shared" si="82"/>
        <v>100</v>
      </c>
      <c r="G265" s="9">
        <f t="shared" si="80"/>
        <v>103.33953665987077</v>
      </c>
      <c r="H265" s="10"/>
    </row>
    <row r="266" spans="1:8" ht="63.75" customHeight="1" x14ac:dyDescent="0.25">
      <c r="A266" s="46" t="s">
        <v>302</v>
      </c>
      <c r="B266" s="50" t="s">
        <v>438</v>
      </c>
      <c r="C266" s="47">
        <v>14751741.039999999</v>
      </c>
      <c r="D266" s="47">
        <v>15244380.84</v>
      </c>
      <c r="E266" s="47">
        <v>15244380.84</v>
      </c>
      <c r="F266" s="9">
        <f t="shared" si="82"/>
        <v>100</v>
      </c>
      <c r="G266" s="9">
        <f t="shared" si="80"/>
        <v>103.33953665987077</v>
      </c>
      <c r="H266" s="10"/>
    </row>
    <row r="267" spans="1:8" ht="34.5" hidden="1" customHeight="1" x14ac:dyDescent="0.25">
      <c r="A267" s="56" t="s">
        <v>388</v>
      </c>
      <c r="B267" s="59" t="s">
        <v>386</v>
      </c>
      <c r="C267" s="55">
        <f>C268</f>
        <v>0</v>
      </c>
      <c r="D267" s="55">
        <f>D268</f>
        <v>0</v>
      </c>
      <c r="E267" s="55">
        <f>E268</f>
        <v>0</v>
      </c>
      <c r="F267" s="9" t="e">
        <f t="shared" si="82"/>
        <v>#DIV/0!</v>
      </c>
      <c r="G267" s="9" t="e">
        <f t="shared" si="80"/>
        <v>#DIV/0!</v>
      </c>
      <c r="H267" s="10"/>
    </row>
    <row r="268" spans="1:8" ht="55.5" hidden="1" customHeight="1" x14ac:dyDescent="0.25">
      <c r="A268" s="46" t="s">
        <v>389</v>
      </c>
      <c r="B268" s="53" t="s">
        <v>387</v>
      </c>
      <c r="C268" s="47"/>
      <c r="D268" s="47"/>
      <c r="E268" s="47"/>
      <c r="F268" s="9" t="e">
        <f t="shared" si="82"/>
        <v>#DIV/0!</v>
      </c>
      <c r="G268" s="9" t="e">
        <f t="shared" si="80"/>
        <v>#DIV/0!</v>
      </c>
      <c r="H268" s="10"/>
    </row>
    <row r="269" spans="1:8" ht="55.5" customHeight="1" x14ac:dyDescent="0.25">
      <c r="A269" s="46" t="s">
        <v>631</v>
      </c>
      <c r="B269" s="51" t="s">
        <v>632</v>
      </c>
      <c r="C269" s="47">
        <f t="shared" ref="C269:E269" si="84">C270</f>
        <v>2727273</v>
      </c>
      <c r="D269" s="47">
        <f t="shared" si="84"/>
        <v>0</v>
      </c>
      <c r="E269" s="47">
        <f t="shared" si="84"/>
        <v>0</v>
      </c>
      <c r="F269" s="9"/>
      <c r="G269" s="9">
        <f t="shared" si="80"/>
        <v>0</v>
      </c>
      <c r="H269" s="10"/>
    </row>
    <row r="270" spans="1:8" ht="55.5" customHeight="1" x14ac:dyDescent="0.25">
      <c r="A270" s="46" t="s">
        <v>629</v>
      </c>
      <c r="B270" s="51" t="s">
        <v>630</v>
      </c>
      <c r="C270" s="47">
        <v>2727273</v>
      </c>
      <c r="D270" s="47"/>
      <c r="E270" s="47"/>
      <c r="F270" s="9"/>
      <c r="G270" s="9">
        <f t="shared" si="80"/>
        <v>0</v>
      </c>
      <c r="H270" s="10"/>
    </row>
    <row r="271" spans="1:8" ht="55.5" customHeight="1" x14ac:dyDescent="0.25">
      <c r="A271" s="46" t="s">
        <v>565</v>
      </c>
      <c r="B271" s="51" t="s">
        <v>566</v>
      </c>
      <c r="C271" s="47">
        <f t="shared" ref="C271:E271" si="85">C272</f>
        <v>94716186.019999996</v>
      </c>
      <c r="D271" s="47">
        <f t="shared" si="85"/>
        <v>0</v>
      </c>
      <c r="E271" s="47">
        <f t="shared" si="85"/>
        <v>0</v>
      </c>
      <c r="F271" s="9"/>
      <c r="G271" s="9">
        <f t="shared" si="80"/>
        <v>0</v>
      </c>
      <c r="H271" s="10"/>
    </row>
    <row r="272" spans="1:8" ht="55.5" customHeight="1" x14ac:dyDescent="0.25">
      <c r="A272" s="46" t="s">
        <v>563</v>
      </c>
      <c r="B272" s="51" t="s">
        <v>564</v>
      </c>
      <c r="C272" s="47">
        <v>94716186.019999996</v>
      </c>
      <c r="D272" s="47"/>
      <c r="E272" s="47"/>
      <c r="F272" s="9"/>
      <c r="G272" s="9">
        <f t="shared" si="80"/>
        <v>0</v>
      </c>
      <c r="H272" s="10"/>
    </row>
    <row r="273" spans="1:8" ht="55.5" customHeight="1" x14ac:dyDescent="0.25">
      <c r="A273" s="46" t="s">
        <v>658</v>
      </c>
      <c r="B273" s="51" t="s">
        <v>660</v>
      </c>
      <c r="C273" s="47">
        <f>C274</f>
        <v>0</v>
      </c>
      <c r="D273" s="47">
        <f t="shared" ref="D273:E273" si="86">D274</f>
        <v>11820600.59</v>
      </c>
      <c r="E273" s="47">
        <f t="shared" si="86"/>
        <v>11820600.59</v>
      </c>
      <c r="F273" s="9">
        <f t="shared" si="82"/>
        <v>100</v>
      </c>
      <c r="G273" s="9"/>
      <c r="H273" s="10"/>
    </row>
    <row r="274" spans="1:8" ht="55.5" customHeight="1" x14ac:dyDescent="0.25">
      <c r="A274" s="46" t="s">
        <v>657</v>
      </c>
      <c r="B274" s="51" t="s">
        <v>659</v>
      </c>
      <c r="C274" s="47"/>
      <c r="D274" s="47">
        <v>11820600.59</v>
      </c>
      <c r="E274" s="47">
        <v>11820600.59</v>
      </c>
      <c r="F274" s="9">
        <f t="shared" si="82"/>
        <v>100</v>
      </c>
      <c r="G274" s="9"/>
      <c r="H274" s="10"/>
    </row>
    <row r="275" spans="1:8" ht="27" customHeight="1" x14ac:dyDescent="0.25">
      <c r="A275" s="56" t="s">
        <v>303</v>
      </c>
      <c r="B275" s="54" t="s">
        <v>227</v>
      </c>
      <c r="C275" s="55">
        <f>C276+C278+C277</f>
        <v>36185465.109999999</v>
      </c>
      <c r="D275" s="55">
        <f>D276+D278+D277</f>
        <v>146879731.55000001</v>
      </c>
      <c r="E275" s="55">
        <f>E276+E278+E277</f>
        <v>146046040.56</v>
      </c>
      <c r="F275" s="9">
        <f t="shared" si="82"/>
        <v>99.432398887714328</v>
      </c>
      <c r="G275" s="9" t="s">
        <v>634</v>
      </c>
      <c r="H275" s="10"/>
    </row>
    <row r="276" spans="1:8" ht="27" customHeight="1" x14ac:dyDescent="0.25">
      <c r="A276" s="46" t="s">
        <v>304</v>
      </c>
      <c r="B276" s="50" t="s">
        <v>228</v>
      </c>
      <c r="C276" s="47">
        <v>17985010.16</v>
      </c>
      <c r="D276" s="47">
        <v>116520733.06</v>
      </c>
      <c r="E276" s="47">
        <v>116131560.55</v>
      </c>
      <c r="F276" s="9">
        <f t="shared" si="82"/>
        <v>99.666005783022655</v>
      </c>
      <c r="G276" s="9" t="s">
        <v>681</v>
      </c>
      <c r="H276" s="10"/>
    </row>
    <row r="277" spans="1:8" ht="27" hidden="1" customHeight="1" x14ac:dyDescent="0.25">
      <c r="A277" s="46" t="s">
        <v>408</v>
      </c>
      <c r="B277" s="51" t="s">
        <v>409</v>
      </c>
      <c r="C277" s="47"/>
      <c r="D277" s="47"/>
      <c r="E277" s="47"/>
      <c r="F277" s="9" t="e">
        <f t="shared" si="82"/>
        <v>#DIV/0!</v>
      </c>
      <c r="G277" s="9" t="e">
        <f t="shared" si="80"/>
        <v>#DIV/0!</v>
      </c>
      <c r="H277" s="10"/>
    </row>
    <row r="278" spans="1:8" ht="27" customHeight="1" x14ac:dyDescent="0.25">
      <c r="A278" s="46" t="s">
        <v>390</v>
      </c>
      <c r="B278" s="50" t="s">
        <v>391</v>
      </c>
      <c r="C278" s="47">
        <v>18200454.949999999</v>
      </c>
      <c r="D278" s="47">
        <v>30358998.489999998</v>
      </c>
      <c r="E278" s="47">
        <v>29914480.010000002</v>
      </c>
      <c r="F278" s="9">
        <f t="shared" si="82"/>
        <v>98.535793332753002</v>
      </c>
      <c r="G278" s="9">
        <f t="shared" si="80"/>
        <v>164.3611662026064</v>
      </c>
      <c r="H278" s="10"/>
    </row>
    <row r="279" spans="1:8" ht="33" customHeight="1" x14ac:dyDescent="0.25">
      <c r="A279" s="64" t="s">
        <v>305</v>
      </c>
      <c r="B279" s="39" t="s">
        <v>229</v>
      </c>
      <c r="C279" s="25">
        <f>C280+C283+C285+C287+C291+C293+C295</f>
        <v>648579456.74000001</v>
      </c>
      <c r="D279" s="25">
        <f>D280+D283+D285+D287+D291+D293+D295</f>
        <v>770731994.84000003</v>
      </c>
      <c r="E279" s="25">
        <f>E280+E283+E285+E287+E291+E293+E295</f>
        <v>726157740.65999997</v>
      </c>
      <c r="F279" s="9">
        <f t="shared" si="82"/>
        <v>94.216633735407157</v>
      </c>
      <c r="G279" s="9">
        <f t="shared" si="80"/>
        <v>111.9612613556922</v>
      </c>
      <c r="H279" s="10"/>
    </row>
    <row r="280" spans="1:8" ht="40.5" customHeight="1" x14ac:dyDescent="0.25">
      <c r="A280" s="20" t="s">
        <v>306</v>
      </c>
      <c r="B280" s="28" t="s">
        <v>230</v>
      </c>
      <c r="C280" s="13">
        <f>C281+C282</f>
        <v>596900684.24000001</v>
      </c>
      <c r="D280" s="13">
        <f>D281+D282</f>
        <v>691893962.5</v>
      </c>
      <c r="E280" s="13">
        <f>E281+E282</f>
        <v>668610669.83000004</v>
      </c>
      <c r="F280" s="9">
        <f t="shared" si="82"/>
        <v>96.634846677101919</v>
      </c>
      <c r="G280" s="9">
        <f t="shared" si="80"/>
        <v>112.01372145875564</v>
      </c>
      <c r="H280" s="10"/>
    </row>
    <row r="281" spans="1:8" ht="42" customHeight="1" x14ac:dyDescent="0.25">
      <c r="A281" s="20" t="s">
        <v>307</v>
      </c>
      <c r="B281" s="28" t="s">
        <v>231</v>
      </c>
      <c r="C281" s="13">
        <v>596900684.24000001</v>
      </c>
      <c r="D281" s="13">
        <v>691892962.5</v>
      </c>
      <c r="E281" s="13">
        <v>668610469.83000004</v>
      </c>
      <c r="F281" s="9">
        <f t="shared" si="82"/>
        <v>96.634957438232377</v>
      </c>
      <c r="G281" s="9">
        <f t="shared" si="80"/>
        <v>112.01368795234403</v>
      </c>
      <c r="H281" s="10"/>
    </row>
    <row r="282" spans="1:8" ht="48.75" customHeight="1" x14ac:dyDescent="0.25">
      <c r="A282" s="20" t="s">
        <v>308</v>
      </c>
      <c r="B282" s="28" t="s">
        <v>250</v>
      </c>
      <c r="C282" s="13">
        <v>0</v>
      </c>
      <c r="D282" s="13">
        <v>1000</v>
      </c>
      <c r="E282" s="13">
        <v>200</v>
      </c>
      <c r="F282" s="9">
        <f t="shared" si="82"/>
        <v>20</v>
      </c>
      <c r="G282" s="9"/>
      <c r="H282" s="10"/>
    </row>
    <row r="283" spans="1:8" ht="66.75" customHeight="1" x14ac:dyDescent="0.25">
      <c r="A283" s="20" t="s">
        <v>309</v>
      </c>
      <c r="B283" s="28" t="s">
        <v>232</v>
      </c>
      <c r="C283" s="13">
        <f>C284</f>
        <v>4812163.8099999996</v>
      </c>
      <c r="D283" s="13">
        <f>D284</f>
        <v>4921231</v>
      </c>
      <c r="E283" s="13">
        <f>E284</f>
        <v>4844872.9000000004</v>
      </c>
      <c r="F283" s="9">
        <f t="shared" si="82"/>
        <v>98.448394314349414</v>
      </c>
      <c r="G283" s="9">
        <f t="shared" si="80"/>
        <v>100.67971688603012</v>
      </c>
      <c r="H283" s="10"/>
    </row>
    <row r="284" spans="1:8" ht="67.5" customHeight="1" x14ac:dyDescent="0.25">
      <c r="A284" s="20" t="s">
        <v>310</v>
      </c>
      <c r="B284" s="28" t="s">
        <v>233</v>
      </c>
      <c r="C284" s="13">
        <v>4812163.8099999996</v>
      </c>
      <c r="D284" s="13">
        <v>4921231</v>
      </c>
      <c r="E284" s="13">
        <v>4844872.9000000004</v>
      </c>
      <c r="F284" s="9">
        <f t="shared" si="82"/>
        <v>98.448394314349414</v>
      </c>
      <c r="G284" s="9">
        <f t="shared" si="80"/>
        <v>100.67971688603012</v>
      </c>
      <c r="H284" s="10"/>
    </row>
    <row r="285" spans="1:8" ht="69" customHeight="1" x14ac:dyDescent="0.25">
      <c r="A285" s="20" t="s">
        <v>311</v>
      </c>
      <c r="B285" s="28" t="s">
        <v>234</v>
      </c>
      <c r="C285" s="13">
        <f>C286</f>
        <v>42087240.689999998</v>
      </c>
      <c r="D285" s="13">
        <f>D286</f>
        <v>68239577.340000004</v>
      </c>
      <c r="E285" s="13">
        <f>E286</f>
        <v>47024973.93</v>
      </c>
      <c r="F285" s="9">
        <f t="shared" si="82"/>
        <v>68.911584395812724</v>
      </c>
      <c r="G285" s="9">
        <f t="shared" si="80"/>
        <v>111.73213819449374</v>
      </c>
      <c r="H285" s="10"/>
    </row>
    <row r="286" spans="1:8" ht="67.5" customHeight="1" x14ac:dyDescent="0.25">
      <c r="A286" s="20" t="s">
        <v>312</v>
      </c>
      <c r="B286" s="28" t="s">
        <v>235</v>
      </c>
      <c r="C286" s="13">
        <v>42087240.689999998</v>
      </c>
      <c r="D286" s="13">
        <v>68239577.340000004</v>
      </c>
      <c r="E286" s="13">
        <v>47024973.93</v>
      </c>
      <c r="F286" s="9">
        <f t="shared" si="82"/>
        <v>68.911584395812724</v>
      </c>
      <c r="G286" s="9">
        <f t="shared" si="80"/>
        <v>111.73213819449374</v>
      </c>
      <c r="H286" s="10"/>
    </row>
    <row r="287" spans="1:8" ht="55.5" customHeight="1" x14ac:dyDescent="0.25">
      <c r="A287" s="20" t="s">
        <v>313</v>
      </c>
      <c r="B287" s="28" t="s">
        <v>576</v>
      </c>
      <c r="C287" s="13">
        <f>C288+C289+C290</f>
        <v>4767157</v>
      </c>
      <c r="D287" s="13">
        <f>D288+D289+D290</f>
        <v>5663206</v>
      </c>
      <c r="E287" s="13">
        <f>E288+E289+E290</f>
        <v>5663206</v>
      </c>
      <c r="F287" s="9">
        <f t="shared" si="82"/>
        <v>100</v>
      </c>
      <c r="G287" s="9">
        <f t="shared" si="80"/>
        <v>118.79629724802435</v>
      </c>
      <c r="H287" s="10"/>
    </row>
    <row r="288" spans="1:8" ht="57" hidden="1" customHeight="1" x14ac:dyDescent="0.25">
      <c r="A288" s="20" t="s">
        <v>314</v>
      </c>
      <c r="B288" s="28" t="s">
        <v>575</v>
      </c>
      <c r="C288" s="13">
        <v>0</v>
      </c>
      <c r="D288" s="13">
        <v>0</v>
      </c>
      <c r="E288" s="13">
        <v>0</v>
      </c>
      <c r="F288" s="9" t="e">
        <f t="shared" si="82"/>
        <v>#DIV/0!</v>
      </c>
      <c r="G288" s="9" t="e">
        <f t="shared" si="80"/>
        <v>#DIV/0!</v>
      </c>
      <c r="H288" s="10"/>
    </row>
    <row r="289" spans="1:8" ht="49.5" customHeight="1" x14ac:dyDescent="0.25">
      <c r="A289" s="20" t="s">
        <v>315</v>
      </c>
      <c r="B289" s="28" t="s">
        <v>251</v>
      </c>
      <c r="C289" s="13">
        <v>1312694</v>
      </c>
      <c r="D289" s="13">
        <v>1559433</v>
      </c>
      <c r="E289" s="13">
        <v>1559433</v>
      </c>
      <c r="F289" s="9">
        <f t="shared" si="82"/>
        <v>100</v>
      </c>
      <c r="G289" s="9">
        <f t="shared" si="80"/>
        <v>118.79638362024964</v>
      </c>
      <c r="H289" s="10"/>
    </row>
    <row r="290" spans="1:8" ht="49.5" customHeight="1" x14ac:dyDescent="0.25">
      <c r="A290" s="20" t="s">
        <v>316</v>
      </c>
      <c r="B290" s="28" t="s">
        <v>252</v>
      </c>
      <c r="C290" s="13">
        <v>3454463</v>
      </c>
      <c r="D290" s="13">
        <v>4103773</v>
      </c>
      <c r="E290" s="13">
        <v>4103773</v>
      </c>
      <c r="F290" s="9">
        <f t="shared" si="82"/>
        <v>100</v>
      </c>
      <c r="G290" s="9">
        <f t="shared" si="80"/>
        <v>118.79626442662723</v>
      </c>
      <c r="H290" s="10"/>
    </row>
    <row r="291" spans="1:8" ht="48.75" customHeight="1" x14ac:dyDescent="0.25">
      <c r="A291" s="20" t="s">
        <v>317</v>
      </c>
      <c r="B291" s="28" t="s">
        <v>236</v>
      </c>
      <c r="C291" s="13">
        <f>C292</f>
        <v>12211</v>
      </c>
      <c r="D291" s="13">
        <f>D292</f>
        <v>14018</v>
      </c>
      <c r="E291" s="13">
        <f>E292</f>
        <v>14018</v>
      </c>
      <c r="F291" s="9">
        <f t="shared" si="82"/>
        <v>100</v>
      </c>
      <c r="G291" s="9">
        <f t="shared" si="80"/>
        <v>114.79813283105398</v>
      </c>
      <c r="H291" s="10"/>
    </row>
    <row r="292" spans="1:8" ht="70.5" customHeight="1" x14ac:dyDescent="0.25">
      <c r="A292" s="20" t="s">
        <v>318</v>
      </c>
      <c r="B292" s="28" t="s">
        <v>237</v>
      </c>
      <c r="C292" s="13">
        <v>12211</v>
      </c>
      <c r="D292" s="13">
        <v>14018</v>
      </c>
      <c r="E292" s="13">
        <v>14018</v>
      </c>
      <c r="F292" s="9">
        <f t="shared" si="82"/>
        <v>100</v>
      </c>
      <c r="G292" s="9">
        <f t="shared" si="80"/>
        <v>114.79813283105398</v>
      </c>
      <c r="H292" s="10"/>
    </row>
    <row r="293" spans="1:8" ht="56.25" hidden="1" customHeight="1" x14ac:dyDescent="0.25">
      <c r="A293" s="20" t="s">
        <v>319</v>
      </c>
      <c r="B293" s="28" t="s">
        <v>238</v>
      </c>
      <c r="C293" s="13">
        <f>C294</f>
        <v>0</v>
      </c>
      <c r="D293" s="13">
        <f>D294</f>
        <v>0</v>
      </c>
      <c r="E293" s="13">
        <f>E294</f>
        <v>0</v>
      </c>
      <c r="F293" s="9" t="e">
        <f t="shared" si="82"/>
        <v>#DIV/0!</v>
      </c>
      <c r="G293" s="9" t="e">
        <f t="shared" si="80"/>
        <v>#DIV/0!</v>
      </c>
      <c r="H293" s="10"/>
    </row>
    <row r="294" spans="1:8" ht="56.25" hidden="1" customHeight="1" x14ac:dyDescent="0.25">
      <c r="A294" s="22" t="s">
        <v>320</v>
      </c>
      <c r="B294" s="28" t="s">
        <v>239</v>
      </c>
      <c r="C294" s="13"/>
      <c r="D294" s="13"/>
      <c r="E294" s="13"/>
      <c r="F294" s="9" t="e">
        <f t="shared" si="82"/>
        <v>#DIV/0!</v>
      </c>
      <c r="G294" s="9" t="e">
        <f t="shared" si="80"/>
        <v>#DIV/0!</v>
      </c>
      <c r="H294" s="10"/>
    </row>
    <row r="295" spans="1:8" ht="48" hidden="1" customHeight="1" x14ac:dyDescent="0.25">
      <c r="A295" s="22" t="s">
        <v>397</v>
      </c>
      <c r="B295" s="42" t="s">
        <v>396</v>
      </c>
      <c r="C295" s="13">
        <f>C296</f>
        <v>0</v>
      </c>
      <c r="D295" s="13">
        <f>D296</f>
        <v>0</v>
      </c>
      <c r="E295" s="13">
        <f>E296</f>
        <v>0</v>
      </c>
      <c r="F295" s="9" t="e">
        <f t="shared" si="82"/>
        <v>#DIV/0!</v>
      </c>
      <c r="G295" s="9" t="e">
        <f t="shared" si="80"/>
        <v>#DIV/0!</v>
      </c>
      <c r="H295" s="10"/>
    </row>
    <row r="296" spans="1:8" ht="42.75" hidden="1" customHeight="1" x14ac:dyDescent="0.25">
      <c r="A296" s="22" t="s">
        <v>398</v>
      </c>
      <c r="B296" s="42" t="s">
        <v>399</v>
      </c>
      <c r="C296" s="13"/>
      <c r="D296" s="13"/>
      <c r="E296" s="13"/>
      <c r="F296" s="9" t="e">
        <f t="shared" si="82"/>
        <v>#DIV/0!</v>
      </c>
      <c r="G296" s="9" t="e">
        <f t="shared" si="80"/>
        <v>#DIV/0!</v>
      </c>
      <c r="H296" s="10"/>
    </row>
    <row r="297" spans="1:8" ht="27" customHeight="1" x14ac:dyDescent="0.25">
      <c r="A297" s="65" t="s">
        <v>321</v>
      </c>
      <c r="B297" s="39" t="s">
        <v>240</v>
      </c>
      <c r="C297" s="45">
        <f t="shared" ref="C297" si="87">C307+C298+C305+C311+C309+C303+C301</f>
        <v>44011206.339999996</v>
      </c>
      <c r="D297" s="45">
        <f t="shared" ref="D297:E297" si="88">D307+D298+D305+D311+D309+D303+D301</f>
        <v>51510854.660000004</v>
      </c>
      <c r="E297" s="45">
        <f t="shared" si="88"/>
        <v>51508041.490000002</v>
      </c>
      <c r="F297" s="9">
        <f t="shared" si="82"/>
        <v>99.994538685062466</v>
      </c>
      <c r="G297" s="9">
        <f t="shared" si="80"/>
        <v>117.0339233423521</v>
      </c>
      <c r="H297" s="10"/>
    </row>
    <row r="298" spans="1:8" ht="60.75" hidden="1" customHeight="1" x14ac:dyDescent="0.25">
      <c r="A298" s="22" t="s">
        <v>322</v>
      </c>
      <c r="B298" s="28" t="s">
        <v>253</v>
      </c>
      <c r="C298" s="13">
        <v>0</v>
      </c>
      <c r="D298" s="13">
        <v>0</v>
      </c>
      <c r="E298" s="13">
        <v>0</v>
      </c>
      <c r="F298" s="9" t="e">
        <f t="shared" si="82"/>
        <v>#DIV/0!</v>
      </c>
      <c r="G298" s="9" t="e">
        <f t="shared" si="80"/>
        <v>#DIV/0!</v>
      </c>
      <c r="H298" s="10"/>
    </row>
    <row r="299" spans="1:8" ht="65.25" hidden="1" customHeight="1" x14ac:dyDescent="0.25">
      <c r="A299" s="22" t="s">
        <v>323</v>
      </c>
      <c r="B299" s="28" t="s">
        <v>254</v>
      </c>
      <c r="C299" s="13">
        <v>0</v>
      </c>
      <c r="D299" s="13">
        <v>0</v>
      </c>
      <c r="E299" s="13">
        <v>0</v>
      </c>
      <c r="F299" s="9" t="e">
        <f t="shared" si="82"/>
        <v>#DIV/0!</v>
      </c>
      <c r="G299" s="9" t="e">
        <f t="shared" si="80"/>
        <v>#DIV/0!</v>
      </c>
      <c r="H299" s="10"/>
    </row>
    <row r="300" spans="1:8" ht="81" hidden="1" customHeight="1" x14ac:dyDescent="0.25">
      <c r="A300" s="22" t="s">
        <v>324</v>
      </c>
      <c r="B300" s="28" t="s">
        <v>255</v>
      </c>
      <c r="C300" s="13">
        <v>0</v>
      </c>
      <c r="D300" s="13">
        <v>0</v>
      </c>
      <c r="E300" s="13">
        <v>0</v>
      </c>
      <c r="F300" s="9" t="e">
        <f t="shared" si="82"/>
        <v>#DIV/0!</v>
      </c>
      <c r="G300" s="9" t="e">
        <f t="shared" si="80"/>
        <v>#DIV/0!</v>
      </c>
      <c r="H300" s="10"/>
    </row>
    <row r="301" spans="1:8" ht="145.5" customHeight="1" x14ac:dyDescent="0.25">
      <c r="A301" s="22" t="s">
        <v>627</v>
      </c>
      <c r="B301" s="29" t="s">
        <v>628</v>
      </c>
      <c r="C301" s="21">
        <f t="shared" ref="C301:E301" si="89">C302</f>
        <v>404846.76</v>
      </c>
      <c r="D301" s="21">
        <f t="shared" si="89"/>
        <v>1219920</v>
      </c>
      <c r="E301" s="21">
        <f t="shared" si="89"/>
        <v>1217106.83</v>
      </c>
      <c r="F301" s="9">
        <f t="shared" si="82"/>
        <v>99.769397173585162</v>
      </c>
      <c r="G301" s="9" t="s">
        <v>635</v>
      </c>
      <c r="H301" s="10"/>
    </row>
    <row r="302" spans="1:8" ht="144.75" customHeight="1" x14ac:dyDescent="0.25">
      <c r="A302" s="22" t="s">
        <v>625</v>
      </c>
      <c r="B302" s="29" t="s">
        <v>626</v>
      </c>
      <c r="C302" s="21">
        <v>404846.76</v>
      </c>
      <c r="D302" s="21">
        <v>1219920</v>
      </c>
      <c r="E302" s="21">
        <v>1217106.83</v>
      </c>
      <c r="F302" s="9">
        <f t="shared" si="82"/>
        <v>99.769397173585162</v>
      </c>
      <c r="G302" s="9" t="s">
        <v>635</v>
      </c>
      <c r="H302" s="10"/>
    </row>
    <row r="303" spans="1:8" ht="78" customHeight="1" x14ac:dyDescent="0.25">
      <c r="A303" s="22" t="s">
        <v>568</v>
      </c>
      <c r="B303" s="29" t="s">
        <v>570</v>
      </c>
      <c r="C303" s="21">
        <f t="shared" ref="C303:E303" si="90">C304</f>
        <v>3595539.61</v>
      </c>
      <c r="D303" s="21">
        <f t="shared" si="90"/>
        <v>3606532.99</v>
      </c>
      <c r="E303" s="21">
        <f t="shared" si="90"/>
        <v>3606532.99</v>
      </c>
      <c r="F303" s="9">
        <f t="shared" si="82"/>
        <v>100</v>
      </c>
      <c r="G303" s="9">
        <f t="shared" si="80"/>
        <v>100.30575049067532</v>
      </c>
      <c r="H303" s="10"/>
    </row>
    <row r="304" spans="1:8" ht="78" customHeight="1" x14ac:dyDescent="0.25">
      <c r="A304" s="22" t="s">
        <v>567</v>
      </c>
      <c r="B304" s="29" t="s">
        <v>569</v>
      </c>
      <c r="C304" s="21">
        <v>3595539.61</v>
      </c>
      <c r="D304" s="21">
        <v>3606532.99</v>
      </c>
      <c r="E304" s="21">
        <v>3606532.99</v>
      </c>
      <c r="F304" s="9">
        <f t="shared" si="82"/>
        <v>100</v>
      </c>
      <c r="G304" s="9">
        <f t="shared" si="80"/>
        <v>100.30575049067532</v>
      </c>
      <c r="H304" s="10"/>
    </row>
    <row r="305" spans="1:8" ht="57.75" customHeight="1" x14ac:dyDescent="0.25">
      <c r="A305" s="22" t="s">
        <v>459</v>
      </c>
      <c r="B305" s="29" t="s">
        <v>457</v>
      </c>
      <c r="C305" s="21">
        <f t="shared" ref="C305:E305" si="91">C306</f>
        <v>38196285.969999999</v>
      </c>
      <c r="D305" s="21">
        <f t="shared" si="91"/>
        <v>42989690</v>
      </c>
      <c r="E305" s="21">
        <f t="shared" si="91"/>
        <v>42989690</v>
      </c>
      <c r="F305" s="9">
        <f t="shared" si="82"/>
        <v>100</v>
      </c>
      <c r="G305" s="9">
        <f t="shared" si="80"/>
        <v>112.5493982157449</v>
      </c>
      <c r="H305" s="10"/>
    </row>
    <row r="306" spans="1:8" ht="66.75" customHeight="1" x14ac:dyDescent="0.25">
      <c r="A306" s="22" t="s">
        <v>460</v>
      </c>
      <c r="B306" s="29" t="s">
        <v>458</v>
      </c>
      <c r="C306" s="13">
        <v>38196285.969999999</v>
      </c>
      <c r="D306" s="13">
        <v>42989690</v>
      </c>
      <c r="E306" s="13">
        <v>42989690</v>
      </c>
      <c r="F306" s="9">
        <f t="shared" si="82"/>
        <v>100</v>
      </c>
      <c r="G306" s="9">
        <f t="shared" si="80"/>
        <v>112.5493982157449</v>
      </c>
      <c r="H306" s="10"/>
    </row>
    <row r="307" spans="1:8" ht="76.5" hidden="1" customHeight="1" x14ac:dyDescent="0.25">
      <c r="A307" s="22" t="s">
        <v>394</v>
      </c>
      <c r="B307" s="43" t="s">
        <v>392</v>
      </c>
      <c r="C307" s="13">
        <f>C308</f>
        <v>0</v>
      </c>
      <c r="D307" s="13">
        <f>D308</f>
        <v>0</v>
      </c>
      <c r="E307" s="13">
        <f>E308</f>
        <v>0</v>
      </c>
      <c r="F307" s="9" t="e">
        <f t="shared" si="82"/>
        <v>#DIV/0!</v>
      </c>
      <c r="G307" s="9" t="e">
        <f t="shared" si="80"/>
        <v>#DIV/0!</v>
      </c>
      <c r="H307" s="10"/>
    </row>
    <row r="308" spans="1:8" ht="73.5" hidden="1" customHeight="1" x14ac:dyDescent="0.25">
      <c r="A308" s="22" t="s">
        <v>395</v>
      </c>
      <c r="B308" s="44" t="s">
        <v>393</v>
      </c>
      <c r="C308" s="13"/>
      <c r="D308" s="13"/>
      <c r="E308" s="13"/>
      <c r="F308" s="9" t="e">
        <f t="shared" si="82"/>
        <v>#DIV/0!</v>
      </c>
      <c r="G308" s="9" t="e">
        <f t="shared" si="80"/>
        <v>#DIV/0!</v>
      </c>
      <c r="H308" s="10"/>
    </row>
    <row r="309" spans="1:8" ht="73.5" hidden="1" customHeight="1" x14ac:dyDescent="0.25">
      <c r="A309" s="22" t="s">
        <v>471</v>
      </c>
      <c r="B309" s="44" t="s">
        <v>473</v>
      </c>
      <c r="C309" s="13">
        <f t="shared" ref="C309:E309" si="92">C310</f>
        <v>0</v>
      </c>
      <c r="D309" s="13">
        <f t="shared" si="92"/>
        <v>0</v>
      </c>
      <c r="E309" s="13">
        <f t="shared" si="92"/>
        <v>0</v>
      </c>
      <c r="F309" s="9" t="e">
        <f t="shared" si="82"/>
        <v>#DIV/0!</v>
      </c>
      <c r="G309" s="9" t="e">
        <f t="shared" si="80"/>
        <v>#DIV/0!</v>
      </c>
      <c r="H309" s="10"/>
    </row>
    <row r="310" spans="1:8" ht="73.5" hidden="1" customHeight="1" x14ac:dyDescent="0.25">
      <c r="A310" s="22" t="s">
        <v>470</v>
      </c>
      <c r="B310" s="44" t="s">
        <v>472</v>
      </c>
      <c r="C310" s="13"/>
      <c r="D310" s="13"/>
      <c r="E310" s="13"/>
      <c r="F310" s="9" t="e">
        <f t="shared" si="82"/>
        <v>#DIV/0!</v>
      </c>
      <c r="G310" s="9" t="e">
        <f t="shared" si="80"/>
        <v>#DIV/0!</v>
      </c>
      <c r="H310" s="10"/>
    </row>
    <row r="311" spans="1:8" ht="23.25" customHeight="1" x14ac:dyDescent="0.25">
      <c r="A311" s="20" t="s">
        <v>325</v>
      </c>
      <c r="B311" s="28" t="s">
        <v>241</v>
      </c>
      <c r="C311" s="13">
        <f t="shared" ref="C311" si="93">C312+C313+C314</f>
        <v>1814534</v>
      </c>
      <c r="D311" s="13">
        <f t="shared" ref="D311:E311" si="94">D312+D313+D314</f>
        <v>3694711.67</v>
      </c>
      <c r="E311" s="13">
        <f t="shared" si="94"/>
        <v>3694711.67</v>
      </c>
      <c r="F311" s="9">
        <f t="shared" si="82"/>
        <v>100</v>
      </c>
      <c r="G311" s="9" t="s">
        <v>633</v>
      </c>
      <c r="H311" s="10"/>
    </row>
    <row r="312" spans="1:8" ht="33.75" customHeight="1" x14ac:dyDescent="0.25">
      <c r="A312" s="20" t="s">
        <v>326</v>
      </c>
      <c r="B312" s="28" t="s">
        <v>242</v>
      </c>
      <c r="C312" s="13">
        <v>1814534</v>
      </c>
      <c r="D312" s="13">
        <v>1428837</v>
      </c>
      <c r="E312" s="13">
        <v>1428837</v>
      </c>
      <c r="F312" s="9">
        <f t="shared" si="82"/>
        <v>100</v>
      </c>
      <c r="G312" s="9">
        <f t="shared" si="80"/>
        <v>78.744019125571626</v>
      </c>
    </row>
    <row r="313" spans="1:8" ht="33.75" hidden="1" customHeight="1" x14ac:dyDescent="0.25">
      <c r="A313" s="20" t="s">
        <v>601</v>
      </c>
      <c r="B313" s="29" t="s">
        <v>603</v>
      </c>
      <c r="C313" s="13">
        <v>0</v>
      </c>
      <c r="D313" s="13">
        <v>0</v>
      </c>
      <c r="E313" s="13">
        <v>0</v>
      </c>
      <c r="F313" s="9" t="e">
        <f t="shared" si="82"/>
        <v>#DIV/0!</v>
      </c>
      <c r="G313" s="9" t="e">
        <f t="shared" si="80"/>
        <v>#DIV/0!</v>
      </c>
    </row>
    <row r="314" spans="1:8" ht="33.75" customHeight="1" x14ac:dyDescent="0.25">
      <c r="A314" s="20" t="s">
        <v>602</v>
      </c>
      <c r="B314" s="29" t="s">
        <v>604</v>
      </c>
      <c r="C314" s="13">
        <v>0</v>
      </c>
      <c r="D314" s="13">
        <v>2265874.67</v>
      </c>
      <c r="E314" s="13">
        <v>2265874.67</v>
      </c>
      <c r="F314" s="9">
        <f t="shared" si="82"/>
        <v>100</v>
      </c>
      <c r="G314" s="9"/>
    </row>
    <row r="315" spans="1:8" ht="33.75" customHeight="1" x14ac:dyDescent="0.25">
      <c r="A315" s="20" t="s">
        <v>425</v>
      </c>
      <c r="B315" s="29" t="s">
        <v>428</v>
      </c>
      <c r="C315" s="13">
        <f t="shared" ref="C315:E316" si="95">C316</f>
        <v>150000</v>
      </c>
      <c r="D315" s="13">
        <f t="shared" si="95"/>
        <v>30000</v>
      </c>
      <c r="E315" s="13">
        <f t="shared" si="95"/>
        <v>30000</v>
      </c>
      <c r="F315" s="9">
        <f t="shared" si="82"/>
        <v>100</v>
      </c>
      <c r="G315" s="9">
        <f t="shared" si="80"/>
        <v>20</v>
      </c>
    </row>
    <row r="316" spans="1:8" ht="42.75" customHeight="1" x14ac:dyDescent="0.25">
      <c r="A316" s="20" t="s">
        <v>426</v>
      </c>
      <c r="B316" s="29" t="s">
        <v>429</v>
      </c>
      <c r="C316" s="13">
        <f t="shared" si="95"/>
        <v>150000</v>
      </c>
      <c r="D316" s="13">
        <f t="shared" si="95"/>
        <v>30000</v>
      </c>
      <c r="E316" s="13">
        <f t="shared" si="95"/>
        <v>30000</v>
      </c>
      <c r="F316" s="9">
        <f t="shared" si="82"/>
        <v>100</v>
      </c>
      <c r="G316" s="9">
        <f t="shared" si="80"/>
        <v>20</v>
      </c>
    </row>
    <row r="317" spans="1:8" ht="39" customHeight="1" x14ac:dyDescent="0.25">
      <c r="A317" s="20" t="s">
        <v>427</v>
      </c>
      <c r="B317" s="29" t="s">
        <v>430</v>
      </c>
      <c r="C317" s="13">
        <v>150000</v>
      </c>
      <c r="D317" s="13">
        <v>30000</v>
      </c>
      <c r="E317" s="13">
        <v>30000</v>
      </c>
      <c r="F317" s="9">
        <f t="shared" si="82"/>
        <v>100</v>
      </c>
      <c r="G317" s="9">
        <f t="shared" si="80"/>
        <v>20</v>
      </c>
    </row>
    <row r="318" spans="1:8" ht="27" customHeight="1" x14ac:dyDescent="0.25">
      <c r="A318" s="20" t="s">
        <v>111</v>
      </c>
      <c r="B318" s="28" t="s">
        <v>243</v>
      </c>
      <c r="C318" s="13">
        <f>C319+C320</f>
        <v>207506.3</v>
      </c>
      <c r="D318" s="13">
        <f>D319+D320</f>
        <v>374182.19</v>
      </c>
      <c r="E318" s="13">
        <f>E319+E320</f>
        <v>374182.19</v>
      </c>
      <c r="F318" s="9">
        <f t="shared" si="82"/>
        <v>100</v>
      </c>
      <c r="G318" s="9">
        <f t="shared" si="80"/>
        <v>180.32329138922529</v>
      </c>
    </row>
    <row r="319" spans="1:8" ht="27" hidden="1" customHeight="1" x14ac:dyDescent="0.25">
      <c r="A319" s="20" t="s">
        <v>410</v>
      </c>
      <c r="B319" s="29" t="s">
        <v>411</v>
      </c>
      <c r="C319" s="13"/>
      <c r="D319" s="13"/>
      <c r="E319" s="13"/>
      <c r="F319" s="9" t="e">
        <f t="shared" si="82"/>
        <v>#DIV/0!</v>
      </c>
      <c r="G319" s="9" t="e">
        <f t="shared" si="80"/>
        <v>#DIV/0!</v>
      </c>
    </row>
    <row r="320" spans="1:8" ht="27" customHeight="1" x14ac:dyDescent="0.25">
      <c r="A320" s="20" t="s">
        <v>605</v>
      </c>
      <c r="B320" s="28" t="s">
        <v>244</v>
      </c>
      <c r="C320" s="13">
        <v>207506.3</v>
      </c>
      <c r="D320" s="13">
        <v>374182.19</v>
      </c>
      <c r="E320" s="13">
        <v>374182.19</v>
      </c>
      <c r="F320" s="9">
        <f t="shared" si="82"/>
        <v>100</v>
      </c>
      <c r="G320" s="9">
        <f t="shared" si="80"/>
        <v>180.32329138922529</v>
      </c>
    </row>
    <row r="321" spans="1:7" ht="63.75" hidden="1" customHeight="1" x14ac:dyDescent="0.25">
      <c r="A321" s="20" t="s">
        <v>520</v>
      </c>
      <c r="B321" s="28" t="s">
        <v>521</v>
      </c>
      <c r="C321" s="13">
        <f t="shared" ref="C321:E321" si="96">C322</f>
        <v>0</v>
      </c>
      <c r="D321" s="13">
        <f t="shared" si="96"/>
        <v>0</v>
      </c>
      <c r="E321" s="13">
        <f t="shared" si="96"/>
        <v>0</v>
      </c>
      <c r="F321" s="9" t="e">
        <f t="shared" si="82"/>
        <v>#DIV/0!</v>
      </c>
      <c r="G321" s="9" t="e">
        <f t="shared" si="80"/>
        <v>#DIV/0!</v>
      </c>
    </row>
    <row r="322" spans="1:7" ht="87.75" hidden="1" customHeight="1" x14ac:dyDescent="0.25">
      <c r="A322" s="20" t="s">
        <v>522</v>
      </c>
      <c r="B322" s="28" t="s">
        <v>528</v>
      </c>
      <c r="C322" s="13">
        <f>C323+C324</f>
        <v>0</v>
      </c>
      <c r="D322" s="13">
        <f>D323+D324</f>
        <v>0</v>
      </c>
      <c r="E322" s="13">
        <f>E323+E324</f>
        <v>0</v>
      </c>
      <c r="F322" s="9" t="e">
        <f t="shared" si="82"/>
        <v>#DIV/0!</v>
      </c>
      <c r="G322" s="9" t="e">
        <f t="shared" si="80"/>
        <v>#DIV/0!</v>
      </c>
    </row>
    <row r="323" spans="1:7" ht="78" hidden="1" customHeight="1" x14ac:dyDescent="0.25">
      <c r="A323" s="20" t="s">
        <v>523</v>
      </c>
      <c r="B323" s="28" t="s">
        <v>529</v>
      </c>
      <c r="C323" s="13">
        <f t="shared" ref="C323" si="97">C325+C330</f>
        <v>0</v>
      </c>
      <c r="D323" s="13">
        <f t="shared" ref="D323:E323" si="98">D325+D330</f>
        <v>0</v>
      </c>
      <c r="E323" s="13">
        <f t="shared" si="98"/>
        <v>0</v>
      </c>
      <c r="F323" s="9" t="e">
        <f t="shared" si="82"/>
        <v>#DIV/0!</v>
      </c>
      <c r="G323" s="9" t="e">
        <f t="shared" si="80"/>
        <v>#DIV/0!</v>
      </c>
    </row>
    <row r="324" spans="1:7" ht="78" hidden="1" customHeight="1" x14ac:dyDescent="0.25">
      <c r="A324" s="20" t="s">
        <v>610</v>
      </c>
      <c r="B324" s="29" t="s">
        <v>611</v>
      </c>
      <c r="C324" s="13">
        <f>C326</f>
        <v>0</v>
      </c>
      <c r="D324" s="13">
        <f>D326</f>
        <v>0</v>
      </c>
      <c r="E324" s="13">
        <f>E326</f>
        <v>0</v>
      </c>
      <c r="F324" s="9" t="e">
        <f t="shared" si="82"/>
        <v>#DIV/0!</v>
      </c>
      <c r="G324" s="9" t="e">
        <f t="shared" si="80"/>
        <v>#DIV/0!</v>
      </c>
    </row>
    <row r="325" spans="1:7" ht="38.25" hidden="1" customHeight="1" x14ac:dyDescent="0.25">
      <c r="A325" s="20" t="s">
        <v>524</v>
      </c>
      <c r="B325" s="28" t="s">
        <v>530</v>
      </c>
      <c r="C325" s="13">
        <f t="shared" ref="C325" si="99">C327+C328</f>
        <v>0</v>
      </c>
      <c r="D325" s="13">
        <f t="shared" ref="D325:E325" si="100">D327+D328</f>
        <v>0</v>
      </c>
      <c r="E325" s="13">
        <f t="shared" si="100"/>
        <v>0</v>
      </c>
      <c r="F325" s="9" t="e">
        <f t="shared" ref="F325:F339" si="101">E325/D325*100</f>
        <v>#DIV/0!</v>
      </c>
      <c r="G325" s="9" t="e">
        <f t="shared" ref="G325:G339" si="102">E325/C325*100</f>
        <v>#DIV/0!</v>
      </c>
    </row>
    <row r="326" spans="1:7" ht="38.25" hidden="1" customHeight="1" x14ac:dyDescent="0.25">
      <c r="A326" s="20" t="s">
        <v>608</v>
      </c>
      <c r="B326" s="29" t="s">
        <v>609</v>
      </c>
      <c r="C326" s="13">
        <f>C329</f>
        <v>0</v>
      </c>
      <c r="D326" s="13">
        <f>D329</f>
        <v>0</v>
      </c>
      <c r="E326" s="13">
        <f>E329</f>
        <v>0</v>
      </c>
      <c r="F326" s="9" t="e">
        <f t="shared" si="101"/>
        <v>#DIV/0!</v>
      </c>
      <c r="G326" s="9" t="e">
        <f t="shared" si="102"/>
        <v>#DIV/0!</v>
      </c>
    </row>
    <row r="327" spans="1:7" ht="45" hidden="1" customHeight="1" x14ac:dyDescent="0.25">
      <c r="A327" s="20" t="s">
        <v>525</v>
      </c>
      <c r="B327" s="28" t="s">
        <v>531</v>
      </c>
      <c r="C327" s="13"/>
      <c r="D327" s="13"/>
      <c r="E327" s="13"/>
      <c r="F327" s="9" t="e">
        <f t="shared" si="101"/>
        <v>#DIV/0!</v>
      </c>
      <c r="G327" s="9" t="e">
        <f t="shared" si="102"/>
        <v>#DIV/0!</v>
      </c>
    </row>
    <row r="328" spans="1:7" ht="33.75" hidden="1" customHeight="1" x14ac:dyDescent="0.25">
      <c r="A328" s="20" t="s">
        <v>526</v>
      </c>
      <c r="B328" s="28" t="s">
        <v>532</v>
      </c>
      <c r="C328" s="13"/>
      <c r="D328" s="13"/>
      <c r="E328" s="13"/>
      <c r="F328" s="9" t="e">
        <f t="shared" si="101"/>
        <v>#DIV/0!</v>
      </c>
      <c r="G328" s="9" t="e">
        <f t="shared" si="102"/>
        <v>#DIV/0!</v>
      </c>
    </row>
    <row r="329" spans="1:7" ht="43.5" hidden="1" customHeight="1" x14ac:dyDescent="0.25">
      <c r="A329" s="20" t="s">
        <v>606</v>
      </c>
      <c r="B329" s="29" t="s">
        <v>607</v>
      </c>
      <c r="C329" s="13"/>
      <c r="D329" s="13"/>
      <c r="E329" s="13"/>
      <c r="F329" s="9" t="e">
        <f t="shared" si="101"/>
        <v>#DIV/0!</v>
      </c>
      <c r="G329" s="9" t="e">
        <f t="shared" si="102"/>
        <v>#DIV/0!</v>
      </c>
    </row>
    <row r="330" spans="1:7" ht="60.75" hidden="1" customHeight="1" x14ac:dyDescent="0.25">
      <c r="A330" s="20" t="s">
        <v>527</v>
      </c>
      <c r="B330" s="28" t="s">
        <v>533</v>
      </c>
      <c r="C330" s="13"/>
      <c r="D330" s="13"/>
      <c r="E330" s="13"/>
      <c r="F330" s="9" t="e">
        <f t="shared" si="101"/>
        <v>#DIV/0!</v>
      </c>
      <c r="G330" s="9" t="e">
        <f t="shared" si="102"/>
        <v>#DIV/0!</v>
      </c>
    </row>
    <row r="331" spans="1:7" ht="52.5" customHeight="1" x14ac:dyDescent="0.25">
      <c r="A331" s="64" t="s">
        <v>439</v>
      </c>
      <c r="B331" s="39" t="s">
        <v>440</v>
      </c>
      <c r="C331" s="25">
        <f>C332+C333+C334</f>
        <v>0</v>
      </c>
      <c r="D331" s="25">
        <f>D332+D333+D334</f>
        <v>-6331897.8899999997</v>
      </c>
      <c r="E331" s="25">
        <f>E332+E333+E334</f>
        <v>-6331897.8899999997</v>
      </c>
      <c r="F331" s="9">
        <f t="shared" si="101"/>
        <v>100</v>
      </c>
      <c r="G331" s="9"/>
    </row>
    <row r="332" spans="1:7" ht="52.5" hidden="1" customHeight="1" x14ac:dyDescent="0.25">
      <c r="A332" s="20" t="s">
        <v>534</v>
      </c>
      <c r="B332" s="28" t="s">
        <v>538</v>
      </c>
      <c r="C332" s="13">
        <f>C336</f>
        <v>0</v>
      </c>
      <c r="D332" s="13">
        <f>D336</f>
        <v>0</v>
      </c>
      <c r="E332" s="13">
        <f>E336</f>
        <v>0</v>
      </c>
      <c r="F332" s="9" t="e">
        <f t="shared" si="101"/>
        <v>#DIV/0!</v>
      </c>
      <c r="G332" s="9"/>
    </row>
    <row r="333" spans="1:7" ht="52.5" hidden="1" customHeight="1" x14ac:dyDescent="0.25">
      <c r="A333" s="20" t="s">
        <v>535</v>
      </c>
      <c r="B333" s="28" t="s">
        <v>539</v>
      </c>
      <c r="C333" s="13"/>
      <c r="D333" s="13">
        <f>D337</f>
        <v>0</v>
      </c>
      <c r="E333" s="13"/>
      <c r="F333" s="9" t="e">
        <f t="shared" si="101"/>
        <v>#DIV/0!</v>
      </c>
      <c r="G333" s="9"/>
    </row>
    <row r="334" spans="1:7" ht="52.5" customHeight="1" x14ac:dyDescent="0.25">
      <c r="A334" s="20" t="s">
        <v>573</v>
      </c>
      <c r="B334" s="29" t="s">
        <v>574</v>
      </c>
      <c r="C334" s="13">
        <f t="shared" ref="C334" si="103">C338+C335</f>
        <v>0</v>
      </c>
      <c r="D334" s="13">
        <f t="shared" ref="D334:E334" si="104">D338+D335</f>
        <v>-6331897.8899999997</v>
      </c>
      <c r="E334" s="13">
        <f t="shared" si="104"/>
        <v>-6331897.8899999997</v>
      </c>
      <c r="F334" s="9">
        <f t="shared" si="101"/>
        <v>100</v>
      </c>
      <c r="G334" s="9"/>
    </row>
    <row r="335" spans="1:7" ht="52.5" hidden="1" customHeight="1" x14ac:dyDescent="0.25">
      <c r="A335" s="20" t="s">
        <v>612</v>
      </c>
      <c r="B335" s="29" t="s">
        <v>613</v>
      </c>
      <c r="C335" s="13">
        <v>0</v>
      </c>
      <c r="D335" s="13">
        <v>0</v>
      </c>
      <c r="E335" s="13">
        <v>0</v>
      </c>
      <c r="F335" s="9" t="e">
        <f t="shared" si="101"/>
        <v>#DIV/0!</v>
      </c>
      <c r="G335" s="9" t="e">
        <f t="shared" si="102"/>
        <v>#DIV/0!</v>
      </c>
    </row>
    <row r="336" spans="1:7" ht="57.75" hidden="1" customHeight="1" x14ac:dyDescent="0.25">
      <c r="A336" s="20" t="s">
        <v>536</v>
      </c>
      <c r="B336" s="28" t="s">
        <v>540</v>
      </c>
      <c r="C336" s="13"/>
      <c r="D336" s="13"/>
      <c r="E336" s="13"/>
      <c r="F336" s="9" t="e">
        <f t="shared" si="101"/>
        <v>#DIV/0!</v>
      </c>
      <c r="G336" s="9" t="e">
        <f t="shared" si="102"/>
        <v>#DIV/0!</v>
      </c>
    </row>
    <row r="337" spans="1:7" ht="71.25" hidden="1" customHeight="1" x14ac:dyDescent="0.25">
      <c r="A337" s="20" t="s">
        <v>537</v>
      </c>
      <c r="B337" s="28" t="s">
        <v>541</v>
      </c>
      <c r="C337" s="13"/>
      <c r="D337" s="13"/>
      <c r="E337" s="13"/>
      <c r="F337" s="9" t="e">
        <f t="shared" si="101"/>
        <v>#DIV/0!</v>
      </c>
      <c r="G337" s="9" t="e">
        <f t="shared" si="102"/>
        <v>#DIV/0!</v>
      </c>
    </row>
    <row r="338" spans="1:7" ht="71.25" customHeight="1" x14ac:dyDescent="0.25">
      <c r="A338" s="20" t="s">
        <v>571</v>
      </c>
      <c r="B338" s="29" t="s">
        <v>572</v>
      </c>
      <c r="C338" s="13">
        <v>0</v>
      </c>
      <c r="D338" s="13">
        <v>-6331897.8899999997</v>
      </c>
      <c r="E338" s="13">
        <v>-6331897.8899999997</v>
      </c>
      <c r="F338" s="9">
        <f t="shared" si="101"/>
        <v>100</v>
      </c>
      <c r="G338" s="9"/>
    </row>
    <row r="339" spans="1:7" ht="31.5" customHeight="1" x14ac:dyDescent="0.25">
      <c r="A339" s="20" t="s">
        <v>112</v>
      </c>
      <c r="B339" s="28" t="s">
        <v>245</v>
      </c>
      <c r="C339" s="13">
        <f>C4+C203</f>
        <v>1771584850.9499998</v>
      </c>
      <c r="D339" s="13">
        <f>D4+D203</f>
        <v>1963597609.8800001</v>
      </c>
      <c r="E339" s="13">
        <f>E4+E203</f>
        <v>1915501836.9400001</v>
      </c>
      <c r="F339" s="9">
        <f t="shared" si="101"/>
        <v>97.550629889851038</v>
      </c>
      <c r="G339" s="9">
        <f t="shared" si="102"/>
        <v>108.12362929796029</v>
      </c>
    </row>
  </sheetData>
  <mergeCells count="1">
    <mergeCell ref="A1:G1"/>
  </mergeCells>
  <conditionalFormatting sqref="A1:G2 D3:G3 D54:E55 E318 D191:D198 D79:E79 D317:D320 D315:E316 D176:E176 D306:D308 D305:E305 D298:D300 D83:E84 D164:E164 D59:E59 D310 D309:E309 D154:E155 D201:D202 D245:E246 D327:D330 D332:D333 D128:D130 A263:B339 D57:E57 D178:E178 D270:E272 D248:E248 D205:E218 D304 E332 D336:D339 A3:B258 D226:E226 D262:E268 D312:D314 D132:D141 D220:E224 D302 D289:D296 E287 E280 D228:E228 D230:E243 D250:E260 E274:E275 D274:D287 A340:G1048576 D95:E126 F4:G339">
    <cfRule type="expression" dxfId="82" priority="104" stopIfTrue="1">
      <formula>AND($C1=0,$D1=0,$E1=0,LEFT($A1,3)="000")</formula>
    </cfRule>
    <cfRule type="expression" dxfId="81" priority="105" stopIfTrue="1">
      <formula>IFERROR(RIGHT($A1,14)="00000000000000",)</formula>
    </cfRule>
  </conditionalFormatting>
  <conditionalFormatting sqref="D4:D5 D58 D80 D76:D78 D85 D60:D74 D92:D94 D87:D90 D82 D7:D53">
    <cfRule type="expression" dxfId="80" priority="102" stopIfTrue="1">
      <formula>AND($C4=0,$D4=0,$E4=0,LEFT($A4,3)="000")</formula>
    </cfRule>
    <cfRule type="expression" dxfId="79" priority="103" stopIfTrue="1">
      <formula>IFERROR(RIGHT($A4,14)="00000000000000",)</formula>
    </cfRule>
  </conditionalFormatting>
  <conditionalFormatting sqref="F4:G339">
    <cfRule type="expression" dxfId="78" priority="101" stopIfTrue="1">
      <formula>IF(ISTEXT(F4),,OR(F4&lt;0,F4&gt;200))</formula>
    </cfRule>
  </conditionalFormatting>
  <conditionalFormatting sqref="D144:D147 E161 E174 D179 D165:D171 D156 D158:D163 D173:D175 D182:D187 D189 D149:D152">
    <cfRule type="expression" dxfId="77" priority="95" stopIfTrue="1">
      <formula>AND($C144=0,$D144=0,$E144=0,LEFT($A144,3)="000")</formula>
    </cfRule>
    <cfRule type="expression" dxfId="76" priority="96" stopIfTrue="1">
      <formula>IFERROR(RIGHT($A144,14)="00000000000000",)</formula>
    </cfRule>
  </conditionalFormatting>
  <conditionalFormatting sqref="A259:B262">
    <cfRule type="expression" dxfId="75" priority="89" stopIfTrue="1">
      <formula>AND($C259=0,$D259=0,$E259=0,LEFT($A259,3)="000")</formula>
    </cfRule>
    <cfRule type="expression" dxfId="74" priority="90" stopIfTrue="1">
      <formula>IFERROR(RIGHT($A259,14)="00000000000000",)</formula>
    </cfRule>
  </conditionalFormatting>
  <conditionalFormatting sqref="E191:E198 E276:E279 E319:E320 E317 E306:E308 E298:E300 E310 E201:E202 E327:E330 E333 E304 E336:E339 E312:E314 E302 E289:E296 E281:E286">
    <cfRule type="expression" dxfId="73" priority="87" stopIfTrue="1">
      <formula>AND($C191=0,$D191=0,$E191=0,LEFT($A191,3)="000")</formula>
    </cfRule>
    <cfRule type="expression" dxfId="72" priority="88" stopIfTrue="1">
      <formula>IFERROR(RIGHT($A191,14)="00000000000000",)</formula>
    </cfRule>
  </conditionalFormatting>
  <conditionalFormatting sqref="E4:E5 E58 E80 E76:E78 E85 E60:E74 E128:E130 E92:E94 E87:E90 E7:E53 E132:E141 E82">
    <cfRule type="expression" dxfId="71" priority="85" stopIfTrue="1">
      <formula>AND($C4=0,$D4=0,$E4=0,LEFT($A4,3)="000")</formula>
    </cfRule>
    <cfRule type="expression" dxfId="70" priority="86" stopIfTrue="1">
      <formula>IFERROR(RIGHT($A4,14)="00000000000000",)</formula>
    </cfRule>
  </conditionalFormatting>
  <conditionalFormatting sqref="E144:E147 E182:E187 E162:E163 E175 E179 E165:E171 E156 E158:E160 E173 E189 E149:E152">
    <cfRule type="expression" dxfId="69" priority="83" stopIfTrue="1">
      <formula>AND($C144=0,$D144=0,$E144=0,LEFT($A144,3)="000")</formula>
    </cfRule>
    <cfRule type="expression" dxfId="68" priority="84" stopIfTrue="1">
      <formula>IFERROR(RIGHT($A144,14)="00000000000000",)</formula>
    </cfRule>
  </conditionalFormatting>
  <conditionalFormatting sqref="D244:E244 D247:E247 D204:E204 D56:E56 D177:E177">
    <cfRule type="expression" dxfId="67" priority="77" stopIfTrue="1">
      <formula>AND($C56=0,$D56=0,$E56=0,LEFT($A56,3)="000")</formula>
    </cfRule>
    <cfRule type="expression" dxfId="66" priority="78" stopIfTrue="1">
      <formula>IFERROR(RIGHT($A56,14)="00000000000000",)</formula>
    </cfRule>
  </conditionalFormatting>
  <conditionalFormatting sqref="D142:E142">
    <cfRule type="expression" dxfId="65" priority="75" stopIfTrue="1">
      <formula>AND($C142=0,$D142=0,$E142=0,LEFT($A142,3)="000")</formula>
    </cfRule>
    <cfRule type="expression" dxfId="64" priority="76" stopIfTrue="1">
      <formula>IFERROR(RIGHT($A142,14)="00000000000000",)</formula>
    </cfRule>
  </conditionalFormatting>
  <conditionalFormatting sqref="D180:E181">
    <cfRule type="expression" dxfId="63" priority="73" stopIfTrue="1">
      <formula>AND($C180=0,$D180=0,$E180=0,LEFT($A180,3)="000")</formula>
    </cfRule>
    <cfRule type="expression" dxfId="62" priority="74" stopIfTrue="1">
      <formula>IFERROR(RIGHT($A180,14)="00000000000000",)</formula>
    </cfRule>
  </conditionalFormatting>
  <conditionalFormatting sqref="D143:E143">
    <cfRule type="expression" dxfId="61" priority="71" stopIfTrue="1">
      <formula>AND($C143=0,$D143=0,$E143=0,LEFT($A143,3)="000")</formula>
    </cfRule>
    <cfRule type="expression" dxfId="60" priority="72" stopIfTrue="1">
      <formula>IFERROR(RIGHT($A143,14)="00000000000000",)</formula>
    </cfRule>
  </conditionalFormatting>
  <conditionalFormatting sqref="D203:E203 D199:E200 D303:E303 D331:E331 D321:E326 D335:E335 D190:E190">
    <cfRule type="expression" dxfId="59" priority="69" stopIfTrue="1">
      <formula>AND($C190=0,$D190=0,$E190=0,LEFT($A190,3)="000")</formula>
    </cfRule>
    <cfRule type="expression" dxfId="58" priority="70" stopIfTrue="1">
      <formula>IFERROR(RIGHT($A190,14)="00000000000000",)</formula>
    </cfRule>
  </conditionalFormatting>
  <conditionalFormatting sqref="D86:E86">
    <cfRule type="expression" dxfId="57" priority="67" stopIfTrue="1">
      <formula>AND($C86=0,$D86=0,$E86=0,LEFT($A86,3)="000")</formula>
    </cfRule>
    <cfRule type="expression" dxfId="56" priority="68" stopIfTrue="1">
      <formula>IFERROR(RIGHT($A86,14)="00000000000000",)</formula>
    </cfRule>
  </conditionalFormatting>
  <conditionalFormatting sqref="D153:E153 D157:E157 D172:E172 D188:E188">
    <cfRule type="expression" dxfId="55" priority="65" stopIfTrue="1">
      <formula>AND($C153=0,$D153=0,$E153=0,LEFT($A153,3)="000")</formula>
    </cfRule>
    <cfRule type="expression" dxfId="54" priority="66" stopIfTrue="1">
      <formula>IFERROR(RIGHT($A153,14)="00000000000000",)</formula>
    </cfRule>
  </conditionalFormatting>
  <conditionalFormatting sqref="D225:E225 D261:E261 D75:E75 D269:E269">
    <cfRule type="expression" dxfId="53" priority="63" stopIfTrue="1">
      <formula>AND($C75=0,$D75=0,$E75=0,LEFT($A75,3)="000")</formula>
    </cfRule>
    <cfRule type="expression" dxfId="52" priority="64" stopIfTrue="1">
      <formula>IFERROR(RIGHT($A75,14)="00000000000000",)</formula>
    </cfRule>
  </conditionalFormatting>
  <conditionalFormatting sqref="D311:E311 D301:E301 D288:E288">
    <cfRule type="expression" dxfId="51" priority="59" stopIfTrue="1">
      <formula>AND($C288=0,$D288=0,$E288=0,LEFT($A288,3)="000")</formula>
    </cfRule>
    <cfRule type="expression" dxfId="50" priority="60" stopIfTrue="1">
      <formula>IFERROR(RIGHT($A288,14)="00000000000000",)</formula>
    </cfRule>
  </conditionalFormatting>
  <conditionalFormatting sqref="D81:E81 D131:E131">
    <cfRule type="expression" dxfId="49" priority="57" stopIfTrue="1">
      <formula>AND($C81=0,$D81=0,$E81=0,LEFT($A81,3)="000")</formula>
    </cfRule>
    <cfRule type="expression" dxfId="48" priority="58" stopIfTrue="1">
      <formula>IFERROR(RIGHT($A81,14)="00000000000000",)</formula>
    </cfRule>
  </conditionalFormatting>
  <conditionalFormatting sqref="D148:E148">
    <cfRule type="expression" dxfId="47" priority="55" stopIfTrue="1">
      <formula>AND($C148=0,$D148=0,$E148=0,LEFT($A148,3)="000")</formula>
    </cfRule>
    <cfRule type="expression" dxfId="46" priority="56" stopIfTrue="1">
      <formula>IFERROR(RIGHT($A148,14)="00000000000000",)</formula>
    </cfRule>
  </conditionalFormatting>
  <conditionalFormatting sqref="D297:E297">
    <cfRule type="expression" dxfId="45" priority="53" stopIfTrue="1">
      <formula>AND($C297=0,$D297=0,$E297=0,LEFT($A297,3)="000")</formula>
    </cfRule>
    <cfRule type="expression" dxfId="44" priority="54" stopIfTrue="1">
      <formula>IFERROR(RIGHT($A297,14)="00000000000000",)</formula>
    </cfRule>
  </conditionalFormatting>
  <conditionalFormatting sqref="D334:E334">
    <cfRule type="expression" dxfId="43" priority="45" stopIfTrue="1">
      <formula>AND($C334=0,$D334=0,$E334=0,LEFT($A334,3)="000")</formula>
    </cfRule>
    <cfRule type="expression" dxfId="42" priority="46" stopIfTrue="1">
      <formula>IFERROR(RIGHT($A334,14)="00000000000000",)</formula>
    </cfRule>
  </conditionalFormatting>
  <conditionalFormatting sqref="D127:E127 D91:E91">
    <cfRule type="expression" dxfId="41" priority="43" stopIfTrue="1">
      <formula>AND($C91=0,$D91=0,$E91=0,LEFT($A91,3)="000")</formula>
    </cfRule>
    <cfRule type="expression" dxfId="40" priority="44" stopIfTrue="1">
      <formula>IFERROR(RIGHT($A91,14)="00000000000000",)</formula>
    </cfRule>
  </conditionalFormatting>
  <conditionalFormatting sqref="C3 C54:C55 C318 C79 C315:C316 C176 C305 C83:C84 C164 C59 C309 C154:C155 C245:C246 C57 C178 C248:C260 C205:C218 C332 C226:C243 C262:C268 C95:C126 C220:C224 C270:C275 C287 C280 D227:E227 D229:E229 D249:E249 D273:E273">
    <cfRule type="expression" dxfId="39" priority="39" stopIfTrue="1">
      <formula>AND($C3=0,$D3=0,$E3=0,LEFT($A3,3)="000")</formula>
    </cfRule>
    <cfRule type="expression" dxfId="38" priority="40" stopIfTrue="1">
      <formula>IFERROR(RIGHT($A3,14)="00000000000000",)</formula>
    </cfRule>
  </conditionalFormatting>
  <conditionalFormatting sqref="C6:E6">
    <cfRule type="expression" dxfId="37" priority="37" stopIfTrue="1">
      <formula>AND($C6=0,$D6=0,$E6=0,LEFT($A6,3)="000")</formula>
    </cfRule>
    <cfRule type="expression" dxfId="36" priority="38" stopIfTrue="1">
      <formula>IFERROR(RIGHT($A6,14)="00000000000000",)</formula>
    </cfRule>
  </conditionalFormatting>
  <conditionalFormatting sqref="C161 C174">
    <cfRule type="expression" dxfId="35" priority="35" stopIfTrue="1">
      <formula>AND($C161=0,$D161=0,$E161=0,LEFT($A161,3)="000")</formula>
    </cfRule>
    <cfRule type="expression" dxfId="34" priority="36" stopIfTrue="1">
      <formula>IFERROR(RIGHT($A161,14)="00000000000000",)</formula>
    </cfRule>
  </conditionalFormatting>
  <conditionalFormatting sqref="C191:C198 C276:C279 C319:C320 C317 C306:C308 C298:C300 C310 C201:C202 C327:C330 C333 C304 C336:C339 C312:C314 C302 C289:C296 C281:C286">
    <cfRule type="expression" dxfId="33" priority="33" stopIfTrue="1">
      <formula>AND($C191=0,$D191=0,$E191=0,LEFT($A191,3)="000")</formula>
    </cfRule>
    <cfRule type="expression" dxfId="32" priority="34" stopIfTrue="1">
      <formula>IFERROR(RIGHT($A191,14)="00000000000000",)</formula>
    </cfRule>
  </conditionalFormatting>
  <conditionalFormatting sqref="C4:C5 C58 C80 C76:C78 C85 C60:C74 C128:C130 C92:C94 C87:C90 C7:C53 C132:C141 C82">
    <cfRule type="expression" dxfId="31" priority="31" stopIfTrue="1">
      <formula>AND($C4=0,$D4=0,$E4=0,LEFT($A4,3)="000")</formula>
    </cfRule>
    <cfRule type="expression" dxfId="30" priority="32" stopIfTrue="1">
      <formula>IFERROR(RIGHT($A4,14)="00000000000000",)</formula>
    </cfRule>
  </conditionalFormatting>
  <conditionalFormatting sqref="C144:C147 C182:C187 C162:C163 C175 C179 C165:C171 C156 C158:C160 C173 C189 C149:C152">
    <cfRule type="expression" dxfId="29" priority="29" stopIfTrue="1">
      <formula>AND($C144=0,$D144=0,$E144=0,LEFT($A144,3)="000")</formula>
    </cfRule>
    <cfRule type="expression" dxfId="28" priority="30" stopIfTrue="1">
      <formula>IFERROR(RIGHT($A144,14)="00000000000000",)</formula>
    </cfRule>
  </conditionalFormatting>
  <conditionalFormatting sqref="C244 C247 C204 C56 C177">
    <cfRule type="expression" dxfId="27" priority="27" stopIfTrue="1">
      <formula>AND($C56=0,$D56=0,$E56=0,LEFT($A56,3)="000")</formula>
    </cfRule>
    <cfRule type="expression" dxfId="26" priority="28" stopIfTrue="1">
      <formula>IFERROR(RIGHT($A56,14)="00000000000000",)</formula>
    </cfRule>
  </conditionalFormatting>
  <conditionalFormatting sqref="C142">
    <cfRule type="expression" dxfId="25" priority="25" stopIfTrue="1">
      <formula>AND($C142=0,$D142=0,$E142=0,LEFT($A142,3)="000")</formula>
    </cfRule>
    <cfRule type="expression" dxfId="24" priority="26" stopIfTrue="1">
      <formula>IFERROR(RIGHT($A142,14)="00000000000000",)</formula>
    </cfRule>
  </conditionalFormatting>
  <conditionalFormatting sqref="C180:C181">
    <cfRule type="expression" dxfId="23" priority="23" stopIfTrue="1">
      <formula>AND($C180=0,$D180=0,$E180=0,LEFT($A180,3)="000")</formula>
    </cfRule>
    <cfRule type="expression" dxfId="22" priority="24" stopIfTrue="1">
      <formula>IFERROR(RIGHT($A180,14)="00000000000000",)</formula>
    </cfRule>
  </conditionalFormatting>
  <conditionalFormatting sqref="C143">
    <cfRule type="expression" dxfId="21" priority="21" stopIfTrue="1">
      <formula>AND($C143=0,$D143=0,$E143=0,LEFT($A143,3)="000")</formula>
    </cfRule>
    <cfRule type="expression" dxfId="20" priority="22" stopIfTrue="1">
      <formula>IFERROR(RIGHT($A143,14)="00000000000000",)</formula>
    </cfRule>
  </conditionalFormatting>
  <conditionalFormatting sqref="C203 C199:C200 C303 C331 C321:C326 C335 C190">
    <cfRule type="expression" dxfId="19" priority="19" stopIfTrue="1">
      <formula>AND($C190=0,$D190=0,$E190=0,LEFT($A190,3)="000")</formula>
    </cfRule>
    <cfRule type="expression" dxfId="18" priority="20" stopIfTrue="1">
      <formula>IFERROR(RIGHT($A190,14)="00000000000000",)</formula>
    </cfRule>
  </conditionalFormatting>
  <conditionalFormatting sqref="C86">
    <cfRule type="expression" dxfId="17" priority="17" stopIfTrue="1">
      <formula>AND($C86=0,$D86=0,$E86=0,LEFT($A86,3)="000")</formula>
    </cfRule>
    <cfRule type="expression" dxfId="16" priority="18" stopIfTrue="1">
      <formula>IFERROR(RIGHT($A86,14)="00000000000000",)</formula>
    </cfRule>
  </conditionalFormatting>
  <conditionalFormatting sqref="C153 C157 C172 C188">
    <cfRule type="expression" dxfId="15" priority="15" stopIfTrue="1">
      <formula>AND($C153=0,$D153=0,$E153=0,LEFT($A153,3)="000")</formula>
    </cfRule>
    <cfRule type="expression" dxfId="14" priority="16" stopIfTrue="1">
      <formula>IFERROR(RIGHT($A153,14)="00000000000000",)</formula>
    </cfRule>
  </conditionalFormatting>
  <conditionalFormatting sqref="C225 C261 C75 C269 C219:E219">
    <cfRule type="expression" dxfId="13" priority="13" stopIfTrue="1">
      <formula>AND($C75=0,$D75=0,$E75=0,LEFT($A75,3)="000")</formula>
    </cfRule>
    <cfRule type="expression" dxfId="12" priority="14" stopIfTrue="1">
      <formula>IFERROR(RIGHT($A75,14)="00000000000000",)</formula>
    </cfRule>
  </conditionalFormatting>
  <conditionalFormatting sqref="C311 C301 C288">
    <cfRule type="expression" dxfId="11" priority="11" stopIfTrue="1">
      <formula>AND($C288=0,$D288=0,$E288=0,LEFT($A288,3)="000")</formula>
    </cfRule>
    <cfRule type="expression" dxfId="10" priority="12" stopIfTrue="1">
      <formula>IFERROR(RIGHT($A288,14)="00000000000000",)</formula>
    </cfRule>
  </conditionalFormatting>
  <conditionalFormatting sqref="C81 C131">
    <cfRule type="expression" dxfId="9" priority="9" stopIfTrue="1">
      <formula>AND($C81=0,$D81=0,$E81=0,LEFT($A81,3)="000")</formula>
    </cfRule>
    <cfRule type="expression" dxfId="8" priority="10" stopIfTrue="1">
      <formula>IFERROR(RIGHT($A81,14)="00000000000000",)</formula>
    </cfRule>
  </conditionalFormatting>
  <conditionalFormatting sqref="C148">
    <cfRule type="expression" dxfId="7" priority="7" stopIfTrue="1">
      <formula>AND($C148=0,$D148=0,$E148=0,LEFT($A148,3)="000")</formula>
    </cfRule>
    <cfRule type="expression" dxfId="6" priority="8" stopIfTrue="1">
      <formula>IFERROR(RIGHT($A148,14)="00000000000000",)</formula>
    </cfRule>
  </conditionalFormatting>
  <conditionalFormatting sqref="C297">
    <cfRule type="expression" dxfId="5" priority="5" stopIfTrue="1">
      <formula>AND($C297=0,$D297=0,$E297=0,LEFT($A297,3)="000")</formula>
    </cfRule>
    <cfRule type="expression" dxfId="4" priority="6" stopIfTrue="1">
      <formula>IFERROR(RIGHT($A297,14)="00000000000000",)</formula>
    </cfRule>
  </conditionalFormatting>
  <conditionalFormatting sqref="C334">
    <cfRule type="expression" dxfId="3" priority="3" stopIfTrue="1">
      <formula>AND($C334=0,$D334=0,$E334=0,LEFT($A334,3)="000")</formula>
    </cfRule>
    <cfRule type="expression" dxfId="2" priority="4" stopIfTrue="1">
      <formula>IFERROR(RIGHT($A334,14)="00000000000000",)</formula>
    </cfRule>
  </conditionalFormatting>
  <conditionalFormatting sqref="C127 C91">
    <cfRule type="expression" dxfId="1" priority="1" stopIfTrue="1">
      <formula>AND($C91=0,$D91=0,$E91=0,LEFT($A91,3)="000")</formula>
    </cfRule>
    <cfRule type="expression" dxfId="0" priority="2" stopIfTrue="1">
      <formula>IFERROR(RIGHT($A91,14)="00000000000000",)</formula>
    </cfRule>
  </conditionalFormatting>
  <pageMargins left="0.51181102362204722" right="0.11811023622047245" top="0.55118110236220474" bottom="0.27559055118110237" header="0.27559055118110237" footer="0.23622047244094491"/>
  <pageSetup paperSize="9" scale="50" fitToHeight="0" orientation="portrait" errors="blank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01.01.2025</vt:lpstr>
      <vt:lpstr>'01.01.2025'!Заголовки_для_печати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User001</cp:lastModifiedBy>
  <cp:lastPrinted>2026-02-04T07:25:17Z</cp:lastPrinted>
  <dcterms:created xsi:type="dcterms:W3CDTF">2018-07-13T10:55:36Z</dcterms:created>
  <dcterms:modified xsi:type="dcterms:W3CDTF">2026-02-11T11:53:18Z</dcterms:modified>
</cp:coreProperties>
</file>