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EPO17\post\ИСПОЛНЕНИЕ БЮДЖЕТА\Исполнение бюджета в 2025 году\Исполнение бюджета за 2025 год\Материалы к годовому отчету об исполнении бюджета за 2025\на сайт\"/>
    </mc:Choice>
  </mc:AlternateContent>
  <bookViews>
    <workbookView xWindow="-15" yWindow="645" windowWidth="15765" windowHeight="12195"/>
  </bookViews>
  <sheets>
    <sheet name="приложение" sheetId="5" r:id="rId1"/>
  </sheets>
  <definedNames>
    <definedName name="_xlnm._FilterDatabase" localSheetId="0" hidden="1">приложение!$A$3:$F$58</definedName>
    <definedName name="_xlnm.Print_Titles" localSheetId="0">приложение!$3:$3</definedName>
    <definedName name="_xlnm.Print_Area" localSheetId="0">приложение!$A$1:$I$59</definedName>
  </definedNames>
  <calcPr calcId="162913"/>
</workbook>
</file>

<file path=xl/calcChain.xml><?xml version="1.0" encoding="utf-8"?>
<calcChain xmlns="http://schemas.openxmlformats.org/spreadsheetml/2006/main">
  <c r="F11" i="5" l="1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5" i="5"/>
  <c r="G46" i="5"/>
  <c r="G47" i="5"/>
  <c r="G48" i="5"/>
  <c r="G49" i="5"/>
  <c r="G50" i="5"/>
  <c r="G51" i="5"/>
  <c r="G52" i="5"/>
  <c r="G53" i="5"/>
  <c r="G54" i="5"/>
  <c r="G55" i="5"/>
  <c r="G56" i="5"/>
  <c r="F7" i="5"/>
  <c r="F8" i="5"/>
  <c r="F9" i="5"/>
  <c r="F10" i="5"/>
  <c r="F12" i="5"/>
  <c r="F13" i="5"/>
  <c r="F14" i="5"/>
  <c r="F15" i="5"/>
  <c r="F16" i="5"/>
  <c r="F17" i="5"/>
  <c r="F18" i="5"/>
  <c r="F19" i="5"/>
  <c r="F20" i="5"/>
  <c r="F21" i="5"/>
  <c r="F22" i="5"/>
  <c r="F23" i="5"/>
  <c r="F27" i="5"/>
  <c r="F30" i="5"/>
  <c r="F31" i="5"/>
  <c r="F32" i="5"/>
  <c r="F33" i="5"/>
  <c r="F34" i="5"/>
  <c r="F35" i="5"/>
  <c r="F36" i="5"/>
  <c r="F37" i="5"/>
  <c r="F38" i="5"/>
  <c r="F43" i="5"/>
  <c r="F46" i="5"/>
  <c r="F47" i="5"/>
  <c r="F48" i="5"/>
  <c r="F49" i="5"/>
  <c r="F50" i="5"/>
  <c r="F51" i="5"/>
  <c r="F53" i="5"/>
  <c r="F54" i="5"/>
  <c r="C50" i="5" l="1"/>
  <c r="C49" i="5" s="1"/>
  <c r="E50" i="5"/>
  <c r="E49" i="5" s="1"/>
  <c r="D50" i="5"/>
  <c r="D49" i="5"/>
  <c r="E24" i="5" l="1"/>
  <c r="D24" i="5"/>
  <c r="C24" i="5"/>
  <c r="D10" i="5" l="1"/>
  <c r="D42" i="5"/>
  <c r="E42" i="5"/>
  <c r="C42" i="5"/>
  <c r="D12" i="5"/>
  <c r="E12" i="5"/>
  <c r="C12" i="5"/>
  <c r="E29" i="5" l="1"/>
  <c r="D29" i="5"/>
  <c r="G29" i="5" l="1"/>
  <c r="C39" i="5"/>
  <c r="C35" i="5"/>
  <c r="C29" i="5"/>
  <c r="F29" i="5" s="1"/>
  <c r="C21" i="5"/>
  <c r="C17" i="5"/>
  <c r="C10" i="5"/>
  <c r="C28" i="5" l="1"/>
  <c r="C7" i="5" l="1"/>
  <c r="C5" i="5" l="1"/>
  <c r="C6" i="5"/>
  <c r="C58" i="5" l="1"/>
  <c r="E10" i="5"/>
  <c r="D21" i="5" l="1"/>
  <c r="D35" i="5"/>
  <c r="E21" i="5"/>
  <c r="D39" i="5"/>
  <c r="E35" i="5"/>
  <c r="E17" i="5"/>
  <c r="D17" i="5"/>
  <c r="E7" i="5"/>
  <c r="D7" i="5"/>
  <c r="D6" i="5" l="1"/>
  <c r="E6" i="5"/>
  <c r="E39" i="5"/>
  <c r="G6" i="5" l="1"/>
  <c r="F6" i="5"/>
  <c r="E28" i="5"/>
  <c r="D28" i="5"/>
  <c r="E5" i="5"/>
  <c r="D5" i="5"/>
  <c r="D58" i="5" s="1"/>
  <c r="F28" i="5" l="1"/>
  <c r="G28" i="5"/>
  <c r="F5" i="5"/>
  <c r="G5" i="5"/>
  <c r="E58" i="5"/>
  <c r="F58" i="5" l="1"/>
  <c r="G58" i="5"/>
</calcChain>
</file>

<file path=xl/sharedStrings.xml><?xml version="1.0" encoding="utf-8"?>
<sst xmlns="http://schemas.openxmlformats.org/spreadsheetml/2006/main" count="175" uniqueCount="159">
  <si>
    <t>Иные межбюджетные трансферты</t>
  </si>
  <si>
    <t>Дотации бюджетам бюджетной системы Российской Федерации</t>
  </si>
  <si>
    <t>Субвенции бюджетам бюджетной системы Российской Федерации</t>
  </si>
  <si>
    <t>ИТОГО:</t>
  </si>
  <si>
    <t>Код бюджетной классификации Российской Федерации</t>
  </si>
  <si>
    <t>Наименование доходов</t>
  </si>
  <si>
    <t>НАЛОГОВЫЕ И НЕНАЛОГОВЫЕ ДОХОДЫ</t>
  </si>
  <si>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</si>
  <si>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</si>
  <si>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</si>
  <si>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</si>
  <si>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НАЛОГИ НА СОВОКУПНЫЙ ДОХОД</t>
  </si>
  <si>
    <t>Налог, взимаемый в связи с применением упрощенной системы налогообложения</t>
  </si>
  <si>
    <t>НАЛОГИ НА ИМУЩЕСТВО</t>
  </si>
  <si>
    <t>Налог на имущество организаций</t>
  </si>
  <si>
    <t>Транспортный налог</t>
  </si>
  <si>
    <t>Налог на игорный бизнес</t>
  </si>
  <si>
    <t>НАЛОГИ, СБОРЫ И РЕГУЛЯРНЫЕ ПЛАТЕЖИ ЗА ПОЛЬЗОВАНИЕ ПРИРОДНЫМИ РЕСУРСАМИ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</si>
  <si>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</si>
  <si>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</si>
  <si>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ГОСУДАРСТВЕННАЯ ПОШЛИНА</t>
  </si>
  <si>
    <t>ДОХОДЫ ОТ ИСПОЛЬЗОВАНИЯ ИМУЩЕСТВА, НАХОДЯЩЕГОСЯ В ГОСУДАРСТВЕННОЙ И МУНИЦИПАЛЬНОЙ СОБСТВЕННОСТИ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</si>
  <si>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</si>
  <si>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</si>
  <si>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</si>
  <si>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ПЛАТЕЖИ ПРИ ПОЛЬЗОВАНИИ ПРИРОДНЫМИ РЕСУРСАМИ</t>
  </si>
  <si>
    <t>Плата за негативное воздействие на окружающую среду</t>
  </si>
  <si>
    <t>Платежи при пользовании недрами</t>
  </si>
  <si>
    <t>Плата за использование лесов</t>
  </si>
  <si>
    <t>ДОХОДЫ ОТ ОКАЗАНИЯ ПЛАТНЫХ УСЛУГ И КОМПЕНСАЦИИ ЗАТРАТ ГОСУДАРСТВА</t>
  </si>
  <si>
    <t>Доходы от оказания платных услуг (работ)</t>
  </si>
  <si>
    <t>Доходы от компенсации затрат государства</t>
  </si>
  <si>
    <t>ДОХОДЫ ОТ ПРОДАЖИ МАТЕРИАЛЬНЫХ И НЕМАТЕРИАЛЬНЫХ АКТИВОВ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</si>
  <si>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</si>
  <si>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продажи земельных участков, находящихся в государственной и муниципальной собственности</t>
  </si>
  <si>
    <t>АДМИНИСТРАТИВНЫЕ ПЛАТЕЖИ И СБОРЫ</t>
  </si>
  <si>
    <t>ШТРАФЫ, САНКЦИИ, ВОЗМЕЩЕНИЕ УЩЕРБА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</si>
  <si>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</si>
  <si>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</si>
  <si>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Субсидии бюджетам бюджетной системы Российской Федерации (межбюджетные субсидии)</t>
  </si>
  <si>
    <t>ВОЗВРАТ ОСТАТКОВ СУБСИДИЙ, СУБВЕНЦИЙ И ИНЫХ МЕЖБЮДЖЕТНЫХ ТРАНСФЕРТОВ, ИМЕЮЩИХ ЦЕЛЕВОЕ НАЗНАЧЕНИЕ, ПРОШЛЫХ ЛЕТ</t>
  </si>
  <si>
    <t>(в рублях)</t>
  </si>
  <si>
    <t>000 1 00 00000 00 0000 000</t>
  </si>
  <si>
    <t>000 1 01 00000 00 0000 000</t>
  </si>
  <si>
    <t>000 1 01 01000 00 0000 110</t>
  </si>
  <si>
    <t>000 1 01 02000 01 0000 110</t>
  </si>
  <si>
    <t>000 1 03 00000 00 0000 000</t>
  </si>
  <si>
    <t>000 1 05 00000 00 0000 000</t>
  </si>
  <si>
    <t>000 1 06 00000 00 0000 000</t>
  </si>
  <si>
    <t>000 1 06 02000 02 0000 110</t>
  </si>
  <si>
    <t>000 1 06 04000 02 0000 110</t>
  </si>
  <si>
    <t>000 1 06 05000 02 0000 110</t>
  </si>
  <si>
    <t>000 1 07 00000 00 0000 000</t>
  </si>
  <si>
    <t>000 1 07 01000 01 0000 110</t>
  </si>
  <si>
    <t>000 1 07 04000 01 0000 110</t>
  </si>
  <si>
    <t>000 1 08 00000 00 0000 000</t>
  </si>
  <si>
    <t>000 1 11 00000 00 0000 000</t>
  </si>
  <si>
    <t>000 1 11 01000 00 0000 120</t>
  </si>
  <si>
    <t>000 1 11 05000 00 0000 120</t>
  </si>
  <si>
    <t>000 1 11 09000 00 0000 120</t>
  </si>
  <si>
    <t>000 1 12 00000 00 0000 000</t>
  </si>
  <si>
    <t>000 1 12 01000 01 0000 120</t>
  </si>
  <si>
    <t>000 1 12 02000 00 0000 120</t>
  </si>
  <si>
    <t>000 1 12 04000 00 0000 120</t>
  </si>
  <si>
    <t>000 1 13 00000 00 0000 000</t>
  </si>
  <si>
    <t>000 1 13 01000 00 0000 130</t>
  </si>
  <si>
    <t>000 1 13 02000 00 0000 130</t>
  </si>
  <si>
    <t>000 1 14 00000 00 0000 000</t>
  </si>
  <si>
    <t>000 1 14 02000 00 0000 000</t>
  </si>
  <si>
    <t>000 1 14 06000 00 0000 430</t>
  </si>
  <si>
    <t>000 1 15 00000 00 0000 000</t>
  </si>
  <si>
    <t>000 1 16 00000 00 0000 000</t>
  </si>
  <si>
    <t>000 2 00 00000 00 0000 000</t>
  </si>
  <si>
    <t>000 2 02 00000 00 0000 000</t>
  </si>
  <si>
    <t>000 2 02 10000 00 0000 150</t>
  </si>
  <si>
    <t>000 2 02 20000 00 0000 150</t>
  </si>
  <si>
    <t>000 2 02 30000 00 0000 150</t>
  </si>
  <si>
    <t>000 2 02 40000 00 0000 150</t>
  </si>
  <si>
    <t>000 2 19 00000 00 0000 000</t>
  </si>
  <si>
    <t>Акцизы по подакцизным товарам (продукции), производимым на территории Российской Федерации</t>
  </si>
  <si>
    <t xml:space="preserve"> 000 1 03 02000 01 0000 110</t>
  </si>
  <si>
    <t>000 1 05 03000 01 0000 110</t>
  </si>
  <si>
    <t>Единый сельскохозяйственный налог</t>
  </si>
  <si>
    <t>ЗАДОЛЖЕННОСТЬ И ПЕРЕРАСЧЕТЫ ПО ОТМЕНЕННЫМ НАЛОГАМ, СБОРАМ И ИНЫМ ОБЯЗАТЕЛЬНЫМ ПЛАТЕЖАМ</t>
  </si>
  <si>
    <t xml:space="preserve"> 000 1 09 00000 00 0000 000</t>
  </si>
  <si>
    <t>ПРОЧИЕ НЕНАЛОГОВЫЕ ДОХОДЫ</t>
  </si>
  <si>
    <t xml:space="preserve"> 000 1 17 00000 00 0000 000</t>
  </si>
  <si>
    <t xml:space="preserve"> 000 2 18 00000 00 0000 000</t>
  </si>
  <si>
    <t>Налоговые доходы, в том числе:</t>
  </si>
  <si>
    <t>Неналоговые доходы, в том числе:</t>
  </si>
  <si>
    <t>Уменьшение налога связано со снятием с налогового учета отдельных обособленных подразделений</t>
  </si>
  <si>
    <t>Рост налога вызван увеличением количества выданных разрешений на добычу объектов животного мира</t>
  </si>
  <si>
    <t>Рост налоговой базы объясняется увеличением обращений за оказанием платных услуг</t>
  </si>
  <si>
    <t>Рост налоговой базы объясняется реализацией большего количества объектов и большей стоимостью, чем прогнозировалось</t>
  </si>
  <si>
    <t>Уменьшение налога объясняется снижением количества обращений за оказанием платных услуг</t>
  </si>
  <si>
    <t>Уменьшение заявлений на проведение аукционов на право пользования участками недр местного значения</t>
  </si>
  <si>
    <t>Процент исполнения</t>
  </si>
  <si>
    <t>к первона- чально утвержден- ным ассигно- ваниям</t>
  </si>
  <si>
    <t>Причина отклонения между первоначально утвержденными показателями и их фактическими значениями (указываются причины, если отклонение 5 % и более как в большую, так и в меньшую сторону)</t>
  </si>
  <si>
    <t>Причина отклонения между уточненными плановыми показателями и их фактическими значениями (указываются причины, если отклонение 5 % и более как в большую, так и в меньшую сторону)</t>
  </si>
  <si>
    <t>к уточнен- ному плану</t>
  </si>
  <si>
    <t>000 1 11 02000 00 0000 120</t>
  </si>
  <si>
    <t>Доходы от размещения средств бюджетов</t>
  </si>
  <si>
    <t>Перевыполнение плана произошло за счет зачисления средств, полученных от размещения временно свободных средств единого казначейского счета в большем объеме</t>
  </si>
  <si>
    <t>Недовыполнение плана объясняется снижением количества обращений за оказанием платных услуг</t>
  </si>
  <si>
    <t>Увеличение поступлений обусловлено ростом налоговой базы по отдельным налогоплательщикам региона, а также погашением задолженности за предыдущие налоговые периоды</t>
  </si>
  <si>
    <t xml:space="preserve">Рост налоговой базы объясняется постановкой на налоговый учет (или) переоценкой объектов основных средств, а также в связи с прекращением действия налоговой льготы в отношении организаций завершивших реализацию инвестиционных проектов
</t>
  </si>
  <si>
    <t>Перевыполнение плана за счет роста налоговой базы по отдельным налогоплательщикам, а также погашения задолженности за прошлые налоговые периоды</t>
  </si>
  <si>
    <t xml:space="preserve">Рост налоговой базы объясняется увеличением добычи налогоплательщиками песка, а также за счет погашения задолженности за истекшие налоговые периоды </t>
  </si>
  <si>
    <t>Снижение размера чистой прибыли, полученной предприятиями по итогам деятельности за 2020 год</t>
  </si>
  <si>
    <t>Перевыполнение плана связано с заключением новых договоров купли-продажи лесных насаждений по итогам проведенных аукционов, а также уточнением качественных и количественных характеристик по итогам проведенного лесоустройства по ряду действующих договоров аренды</t>
  </si>
  <si>
    <t>Рост налоговой базы связан с заключением новых договоров купли-продажи лесных насаждений по итогам проведенных аукционов, а также уточнением качественных и количественных характеристик по итогам проведенного лесоустройства по ряду действующих договоров аренды</t>
  </si>
  <si>
    <t>Перевыполнение плана связано с поступлением разового платежа за пользование участками недр местного значения по фактам открытия месторождений полезных ископаемых</t>
  </si>
  <si>
    <t>000 1 05 02000 00 0000 110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</si>
  <si>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</si>
  <si>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000 1 05 01000 02 0000 110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</si>
  <si>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</si>
  <si>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</si>
  <si>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000 1 11 05300 00 0000 120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</si>
  <si>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</si>
  <si>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</si>
  <si>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</si>
  <si>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ДОХОДЫ БЮДЖЕТОВ БЮДЖЕТНОЙ СИСТЕМЫ РОССИЙСКОЙ ФЕДЕРАЦИИ ОТ ВОЗВРАТА  ОСТАТКОВ СУБСИДИЙ, СУБВЕНЦИЙ И ИНЫХ МЕЖБЮДЖЕТНЫХ ТРАНСФЕРТОВ, ИМЕЮЩИХ ЦЕЛЕВОЕ НАЗНАЧЕНИЕ, ПРОШЛЫХ ЛЕТ</t>
  </si>
  <si>
    <t>Рост налоговой базы по отдельным налогоплательщикам</t>
  </si>
  <si>
    <t xml:space="preserve">Государственная пошлина по делам, рассматриваемым в судах общей юрисдикции, мировыми судьями (за исключением  Верховного Суда Российской Федерации)                           </t>
  </si>
  <si>
    <t>000 1 08 03010 01 0000 110</t>
  </si>
  <si>
    <t>000 1 08 07150 01 0000 110</t>
  </si>
  <si>
    <t xml:space="preserve">Государственная пошлина за выдачу разрешения на установку рекламной конструкции                                               </t>
  </si>
  <si>
    <t>Рост налоговой базы связан с увеличением количества обращений на перераспределение земельных участков</t>
  </si>
  <si>
    <t>БЕЗВОЗМЕЗДНЫЕ ПОСТУПЛЕНИЯ ОТ НЕГОСУДАРСТВЕННЫХ ОРГАНИЗАЦИЙ</t>
  </si>
  <si>
    <t>000 2 04 00000 00 0000 000</t>
  </si>
  <si>
    <t xml:space="preserve">Перевыполнение плановых показателей связано с  уплатой налога с доходов физических лиц, превышающих 5 млн. рублей; налога на доходы физических лиц, полученных в виде дивидендов </t>
  </si>
  <si>
    <t xml:space="preserve">Налог отменен с 01.01.2021 </t>
  </si>
  <si>
    <t>В связи с увеличением поступлений доходов от найма жилых муниципальных помещений</t>
  </si>
  <si>
    <t>Возрат доходов, получаемые в виде арендной платы за земельные участки, государственная собственность на которые не разграничена по решению суда</t>
  </si>
  <si>
    <t>Рост налоговой базы объясняется реализацией большего количества объектов, чем прогнозировалось</t>
  </si>
  <si>
    <t>Сведения о фактических поступлениях доходов по видам доходов в сравнении с первоначально утвержденными (установленными) решением о бюджете значениями и с уточненными значениями с учетом внесенных изменений за 2025 год</t>
  </si>
  <si>
    <t>Кассовое исполнение
за 2025 год</t>
  </si>
  <si>
    <t>Первоначальный план на 2025 год
(решение от 17.12.2024 
№ 7-27)</t>
  </si>
  <si>
    <t>Уточненный план на 2025 год
(решение от 26.12.2025 
№ 7-81)</t>
  </si>
  <si>
    <t>Рост доходов связан с увеличением количества контрольных мероприятий</t>
  </si>
  <si>
    <t>в 2,3 раза</t>
  </si>
  <si>
    <t>в 4,7 раз</t>
  </si>
  <si>
    <t>в 4,8 раз</t>
  </si>
  <si>
    <t>в 3,2 раз</t>
  </si>
  <si>
    <t>в 2,5 раз</t>
  </si>
  <si>
    <t>в 9 раз</t>
  </si>
  <si>
    <t>в 2,2 раза</t>
  </si>
  <si>
    <t>Снижение поступлений по ООО МК "Катюша"; ООО "Мебельная Группа" Дятьково""; МКП г.Дятьково "Коммунальное хозяйство"</t>
  </si>
  <si>
    <t>Снижение поступлений обусловлено сокращением объемов реализации относительно прогнозных показателей</t>
  </si>
  <si>
    <t>Положительная динамика поступлений связана с увеличением числа налогоплательщиков.</t>
  </si>
  <si>
    <r>
      <t>Рост размеров госпошлины при подаче исков в суды общей юрисдикции с 09.09.2024 в соответствии с введенными изменениями в налоговый кодекс Российской Федерации.</t>
    </r>
    <r>
      <rPr>
        <sz val="12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 xml:space="preserve"> </t>
    </r>
  </si>
  <si>
    <t xml:space="preserve">В 2025 году произошло увеличение доли бюджета Дятьковского муниципального района по данным платежам с 60% до 100% в связи с передачей части  областного бюджета. </t>
  </si>
  <si>
    <t>Снижение налоговой базы связано с тем, что запланированные проекты по инициативному бюджетированию не были выбраны к реализации в 2025 году</t>
  </si>
  <si>
    <t>Несвоевременная оплата в  2025 году. Платеж частично поступил в  2026 году.</t>
  </si>
  <si>
    <t>За счет поступления прочих дотаций</t>
  </si>
  <si>
    <t>Согласно фактической потребности</t>
  </si>
  <si>
    <t>Увеличение количества желающих разместить рекламу</t>
  </si>
  <si>
    <t>Один из потенциальных рекламодателей отказался от первоначальных планов по размещению рекламы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</si>
</sst>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.0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 Cyr"/>
    </font>
    <font>
      <sz val="8"/>
      <color rgb="FF000000"/>
      <name val="Arial"/>
      <family val="2"/>
      <charset val="204"/>
    </font>
    <font>
      <b/>
      <sz val="10"/>
      <color rgb="FF000000"/>
      <name val="Arial CY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i/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2"/>
      <color rgb="FF000000"/>
      <name val="Arial Cy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8">
    <xf numFmtId="0" fontId="0" fillId="0" borderId="0"/>
    <xf numFmtId="1" fontId="8" fillId="0" borderId="4">
      <alignment horizontal="center" vertical="top" shrinkToFit="1"/>
    </xf>
    <xf numFmtId="0" fontId="9" fillId="0" borderId="5">
      <alignment horizontal="left" wrapText="1" indent="2"/>
    </xf>
    <xf numFmtId="49" fontId="8" fillId="0" borderId="4">
      <alignment horizontal="left" vertical="top" wrapText="1"/>
    </xf>
    <xf numFmtId="4" fontId="8" fillId="0" borderId="4">
      <alignment horizontal="right" vertical="top" shrinkToFit="1"/>
    </xf>
    <xf numFmtId="49" fontId="9" fillId="0" borderId="4">
      <alignment horizontal="center"/>
    </xf>
    <xf numFmtId="4" fontId="10" fillId="2" borderId="4">
      <alignment horizontal="right" vertical="top" shrinkToFit="1"/>
    </xf>
    <xf numFmtId="0" fontId="7" fillId="0" borderId="0"/>
    <xf numFmtId="0" fontId="1" fillId="0" borderId="0"/>
    <xf numFmtId="0" fontId="2" fillId="0" borderId="0"/>
    <xf numFmtId="164" fontId="3" fillId="0" borderId="0" applyFont="0" applyFill="0" applyBorder="0" applyAlignment="0" applyProtection="0"/>
    <xf numFmtId="0" fontId="13" fillId="0" borderId="5">
      <alignment horizontal="left" wrapText="1" indent="2"/>
    </xf>
    <xf numFmtId="49" fontId="13" fillId="0" borderId="6">
      <alignment horizontal="center"/>
    </xf>
    <xf numFmtId="0" fontId="15" fillId="0" borderId="0"/>
    <xf numFmtId="0" fontId="8" fillId="0" borderId="0">
      <alignment horizontal="left" vertical="top" wrapText="1"/>
    </xf>
    <xf numFmtId="0" fontId="8" fillId="0" borderId="0"/>
    <xf numFmtId="0" fontId="16" fillId="0" borderId="0">
      <alignment horizontal="center" wrapText="1"/>
    </xf>
    <xf numFmtId="0" fontId="16" fillId="0" borderId="0">
      <alignment horizontal="center"/>
    </xf>
    <xf numFmtId="0" fontId="8" fillId="0" borderId="0">
      <alignment wrapText="1"/>
    </xf>
    <xf numFmtId="0" fontId="8" fillId="0" borderId="0">
      <alignment horizontal="right"/>
    </xf>
    <xf numFmtId="0" fontId="8" fillId="0" borderId="9">
      <alignment horizontal="center" vertical="center" wrapText="1"/>
    </xf>
    <xf numFmtId="0" fontId="8" fillId="0" borderId="4">
      <alignment horizontal="center" vertical="center" shrinkToFit="1"/>
    </xf>
    <xf numFmtId="0" fontId="8" fillId="0" borderId="4">
      <alignment horizontal="left" vertical="top" wrapText="1"/>
    </xf>
    <xf numFmtId="4" fontId="8" fillId="2" borderId="4">
      <alignment horizontal="right" vertical="top" shrinkToFit="1"/>
    </xf>
    <xf numFmtId="0" fontId="10" fillId="0" borderId="10">
      <alignment horizontal="left"/>
    </xf>
    <xf numFmtId="4" fontId="10" fillId="3" borderId="4">
      <alignment horizontal="right" vertical="top" shrinkToFit="1"/>
    </xf>
    <xf numFmtId="0" fontId="8" fillId="0" borderId="11"/>
    <xf numFmtId="0" fontId="8" fillId="0" borderId="0">
      <alignment horizontal="left" wrapText="1"/>
    </xf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4" borderId="0"/>
    <xf numFmtId="0" fontId="10" fillId="0" borderId="4">
      <alignment horizontal="left" vertical="top" wrapText="1"/>
    </xf>
    <xf numFmtId="0" fontId="8" fillId="4" borderId="0">
      <alignment horizontal="center"/>
    </xf>
    <xf numFmtId="4" fontId="8" fillId="0" borderId="4">
      <alignment horizontal="right" vertical="top" shrinkToFit="1"/>
    </xf>
    <xf numFmtId="4" fontId="8" fillId="0" borderId="0">
      <alignment horizontal="right" shrinkToFit="1"/>
    </xf>
  </cellStyleXfs>
  <cellXfs count="62">
    <xf numFmtId="0" fontId="0" fillId="0" borderId="0" xfId="0"/>
    <xf numFmtId="0" fontId="4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4" fontId="4" fillId="0" borderId="0" xfId="0" applyNumberFormat="1" applyFont="1" applyFill="1" applyAlignment="1">
      <alignment horizontal="center" vertical="center" wrapText="1"/>
    </xf>
    <xf numFmtId="4" fontId="4" fillId="0" borderId="0" xfId="0" applyNumberFormat="1" applyFont="1" applyFill="1" applyAlignment="1">
      <alignment horizontal="left" vertical="top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11" fillId="0" borderId="1" xfId="2" applyNumberFormat="1" applyFont="1" applyFill="1" applyBorder="1" applyAlignment="1" applyProtection="1">
      <alignment horizontal="left" vertical="center" wrapText="1"/>
    </xf>
    <xf numFmtId="0" fontId="12" fillId="0" borderId="1" xfId="2" applyNumberFormat="1" applyFont="1" applyFill="1" applyBorder="1" applyAlignment="1" applyProtection="1">
      <alignment horizontal="left" vertical="center" wrapText="1"/>
    </xf>
    <xf numFmtId="165" fontId="5" fillId="0" borderId="1" xfId="0" applyNumberFormat="1" applyFont="1" applyFill="1" applyBorder="1" applyAlignment="1">
      <alignment horizontal="right" vertical="center" wrapText="1"/>
    </xf>
    <xf numFmtId="0" fontId="5" fillId="0" borderId="1" xfId="0" quotePrefix="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4" fontId="5" fillId="0" borderId="7" xfId="0" applyNumberFormat="1" applyFont="1" applyFill="1" applyBorder="1" applyAlignment="1">
      <alignment horizontal="right" vertical="center" wrapText="1"/>
    </xf>
    <xf numFmtId="165" fontId="5" fillId="0" borderId="7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14" fillId="0" borderId="7" xfId="0" applyNumberFormat="1" applyFont="1" applyFill="1" applyBorder="1" applyAlignment="1">
      <alignment horizontal="right"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4" fontId="4" fillId="0" borderId="7" xfId="0" applyNumberFormat="1" applyFont="1" applyFill="1" applyBorder="1" applyAlignment="1">
      <alignment horizontal="center" vertical="center" wrapText="1"/>
    </xf>
    <xf numFmtId="0" fontId="4" fillId="0" borderId="2" xfId="0" quotePrefix="1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right" vertical="center" wrapText="1"/>
    </xf>
    <xf numFmtId="0" fontId="4" fillId="0" borderId="8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11" fillId="0" borderId="12" xfId="2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8" xfId="0" applyNumberFormat="1" applyFont="1" applyFill="1" applyBorder="1" applyAlignment="1">
      <alignment horizontal="left" vertical="center" wrapText="1"/>
    </xf>
    <xf numFmtId="0" fontId="4" fillId="0" borderId="7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top" wrapText="1"/>
    </xf>
    <xf numFmtId="4" fontId="4" fillId="5" borderId="1" xfId="0" applyNumberFormat="1" applyFont="1" applyFill="1" applyBorder="1" applyAlignment="1">
      <alignment horizontal="right" vertical="center" wrapText="1"/>
    </xf>
    <xf numFmtId="4" fontId="4" fillId="5" borderId="1" xfId="0" applyNumberFormat="1" applyFont="1" applyFill="1" applyBorder="1" applyAlignment="1">
      <alignment horizontal="left" vertical="center" wrapText="1"/>
    </xf>
    <xf numFmtId="0" fontId="4" fillId="5" borderId="0" xfId="0" applyFont="1" applyFill="1" applyAlignment="1">
      <alignment vertical="center" wrapText="1"/>
    </xf>
    <xf numFmtId="49" fontId="4" fillId="0" borderId="1" xfId="0" quotePrefix="1" applyNumberFormat="1" applyFont="1" applyFill="1" applyBorder="1" applyAlignment="1">
      <alignment horizontal="center" vertical="center" wrapText="1"/>
    </xf>
    <xf numFmtId="0" fontId="11" fillId="5" borderId="4" xfId="0" applyNumberFormat="1" applyFont="1" applyFill="1" applyBorder="1" applyAlignment="1">
      <alignment horizontal="left" vertical="center" wrapText="1"/>
    </xf>
    <xf numFmtId="4" fontId="4" fillId="5" borderId="1" xfId="0" applyNumberFormat="1" applyFont="1" applyFill="1" applyBorder="1" applyAlignment="1">
      <alignment horizontal="left" vertical="top" wrapText="1"/>
    </xf>
    <xf numFmtId="0" fontId="17" fillId="5" borderId="0" xfId="0" applyFont="1" applyFill="1" applyAlignment="1">
      <alignment horizontal="justify" vertical="center"/>
    </xf>
    <xf numFmtId="0" fontId="11" fillId="5" borderId="1" xfId="2" applyNumberFormat="1" applyFont="1" applyFill="1" applyBorder="1" applyAlignment="1" applyProtection="1">
      <alignment horizontal="left" vertical="center" wrapText="1"/>
    </xf>
    <xf numFmtId="4" fontId="4" fillId="6" borderId="1" xfId="0" applyNumberFormat="1" applyFont="1" applyFill="1" applyBorder="1" applyAlignment="1">
      <alignment horizontal="left" vertical="center" wrapText="1"/>
    </xf>
    <xf numFmtId="4" fontId="4" fillId="6" borderId="1" xfId="0" applyNumberFormat="1" applyFont="1" applyFill="1" applyBorder="1" applyAlignment="1">
      <alignment horizontal="right" vertical="center" wrapText="1"/>
    </xf>
    <xf numFmtId="0" fontId="11" fillId="6" borderId="4" xfId="0" applyNumberFormat="1" applyFont="1" applyFill="1" applyBorder="1" applyAlignment="1">
      <alignment horizontal="left" vertical="center" wrapText="1"/>
    </xf>
    <xf numFmtId="0" fontId="4" fillId="6" borderId="1" xfId="0" applyNumberFormat="1" applyFont="1" applyFill="1" applyBorder="1" applyAlignment="1">
      <alignment horizontal="left" vertical="center" wrapText="1"/>
    </xf>
    <xf numFmtId="0" fontId="18" fillId="0" borderId="0" xfId="0" applyFont="1" applyAlignment="1">
      <alignment horizontal="justify" vertical="center"/>
    </xf>
    <xf numFmtId="0" fontId="18" fillId="0" borderId="1" xfId="0" applyFont="1" applyBorder="1" applyAlignment="1">
      <alignment horizontal="justify" vertical="center"/>
    </xf>
    <xf numFmtId="0" fontId="18" fillId="0" borderId="0" xfId="0" applyFont="1" applyAlignment="1">
      <alignment wrapText="1"/>
    </xf>
    <xf numFmtId="0" fontId="4" fillId="5" borderId="1" xfId="0" applyNumberFormat="1" applyFont="1" applyFill="1" applyBorder="1" applyAlignment="1">
      <alignment horizontal="left" vertical="center" wrapText="1"/>
    </xf>
    <xf numFmtId="0" fontId="11" fillId="5" borderId="1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14" fillId="0" borderId="2" xfId="0" quotePrefix="1" applyNumberFormat="1" applyFont="1" applyFill="1" applyBorder="1" applyAlignment="1">
      <alignment horizontal="center" vertical="center" wrapText="1"/>
    </xf>
    <xf numFmtId="0" fontId="14" fillId="0" borderId="3" xfId="0" quotePrefix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" fontId="4" fillId="0" borderId="8" xfId="0" applyNumberFormat="1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5" borderId="8" xfId="0" applyNumberFormat="1" applyFont="1" applyFill="1" applyBorder="1" applyAlignment="1">
      <alignment horizontal="center" vertical="center" wrapText="1"/>
    </xf>
    <xf numFmtId="4" fontId="4" fillId="5" borderId="7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left" vertical="center" wrapText="1"/>
    </xf>
    <xf numFmtId="0" fontId="11" fillId="0" borderId="4" xfId="0" applyNumberFormat="1" applyFont="1" applyFill="1" applyBorder="1" applyAlignment="1">
      <alignment horizontal="left" vertical="center" wrapText="1"/>
    </xf>
  </cellXfs>
  <cellStyles count="38">
    <cellStyle name="br" xfId="30"/>
    <cellStyle name="col" xfId="29"/>
    <cellStyle name="style0" xfId="31"/>
    <cellStyle name="td" xfId="32"/>
    <cellStyle name="tr" xfId="28"/>
    <cellStyle name="xl21" xfId="33"/>
    <cellStyle name="xl22" xfId="20"/>
    <cellStyle name="xl23" xfId="21"/>
    <cellStyle name="xl24" xfId="24"/>
    <cellStyle name="xl25" xfId="26"/>
    <cellStyle name="xl26" xfId="1"/>
    <cellStyle name="xl26 2" xfId="14"/>
    <cellStyle name="xl27" xfId="16"/>
    <cellStyle name="xl28" xfId="17"/>
    <cellStyle name="xl29" xfId="18"/>
    <cellStyle name="xl30" xfId="19"/>
    <cellStyle name="xl31" xfId="11"/>
    <cellStyle name="xl31 2" xfId="25"/>
    <cellStyle name="xl32" xfId="15"/>
    <cellStyle name="xl33" xfId="27"/>
    <cellStyle name="xl34" xfId="2"/>
    <cellStyle name="xl34 2" xfId="22"/>
    <cellStyle name="xl35" xfId="34"/>
    <cellStyle name="xl36" xfId="23"/>
    <cellStyle name="xl37" xfId="35"/>
    <cellStyle name="xl38" xfId="3"/>
    <cellStyle name="xl38 2" xfId="36"/>
    <cellStyle name="xl39" xfId="37"/>
    <cellStyle name="xl42" xfId="4"/>
    <cellStyle name="xl44" xfId="12"/>
    <cellStyle name="xl52" xfId="5"/>
    <cellStyle name="xl63" xfId="6"/>
    <cellStyle name="Обычный" xfId="0" builtinId="0"/>
    <cellStyle name="Обычный 2" xfId="7"/>
    <cellStyle name="Обычный 3" xfId="8"/>
    <cellStyle name="Обычный 4" xfId="13"/>
    <cellStyle name="Стиль 1" xfId="9"/>
    <cellStyle name="Финансовый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showGridLines="0" tabSelected="1" view="pageBreakPreview" zoomScale="75" zoomScaleNormal="70" zoomScaleSheetLayoutView="75" workbookViewId="0">
      <selection activeCell="H48" sqref="H48"/>
    </sheetView>
  </sheetViews>
  <sheetFormatPr defaultColWidth="9.140625" defaultRowHeight="15.75" outlineLevelCol="1" x14ac:dyDescent="0.25"/>
  <cols>
    <col min="1" max="1" width="27.85546875" style="3" customWidth="1"/>
    <col min="2" max="2" width="59.7109375" style="3" customWidth="1"/>
    <col min="3" max="3" width="18.28515625" style="3" customWidth="1"/>
    <col min="4" max="4" width="18.28515625" style="4" customWidth="1"/>
    <col min="5" max="5" width="18.28515625" style="3" customWidth="1" outlineLevel="1"/>
    <col min="6" max="6" width="13.7109375" style="3" customWidth="1" outlineLevel="1"/>
    <col min="7" max="7" width="10.5703125" style="3" customWidth="1"/>
    <col min="8" max="8" width="35.42578125" style="3" customWidth="1"/>
    <col min="9" max="9" width="35.5703125" style="3" customWidth="1"/>
    <col min="10" max="219" width="9.140625" style="3"/>
    <col min="220" max="221" width="12.28515625" style="3" customWidth="1"/>
    <col min="222" max="222" width="13.42578125" style="3" customWidth="1"/>
    <col min="223" max="223" width="59.140625" style="3" customWidth="1"/>
    <col min="224" max="224" width="18.140625" style="3" customWidth="1"/>
    <col min="225" max="225" width="32.140625" style="3" customWidth="1"/>
    <col min="226" max="226" width="86.7109375" style="3" customWidth="1"/>
    <col min="227" max="235" width="23.140625" style="3" customWidth="1"/>
    <col min="236" max="236" width="91.42578125" style="3" customWidth="1"/>
    <col min="237" max="242" width="19.140625" style="3" customWidth="1"/>
    <col min="243" max="16384" width="9.140625" style="3"/>
  </cols>
  <sheetData>
    <row r="1" spans="1:9" ht="52.9" customHeight="1" x14ac:dyDescent="0.25">
      <c r="A1" s="50" t="s">
        <v>136</v>
      </c>
      <c r="B1" s="50"/>
      <c r="C1" s="50"/>
      <c r="D1" s="50"/>
      <c r="E1" s="50"/>
      <c r="F1" s="50"/>
      <c r="G1" s="50"/>
      <c r="H1" s="50"/>
      <c r="I1" s="50"/>
    </row>
    <row r="2" spans="1:9" ht="17.25" customHeight="1" x14ac:dyDescent="0.25">
      <c r="A2" s="51" t="s">
        <v>41</v>
      </c>
      <c r="B2" s="51"/>
      <c r="C2" s="51"/>
      <c r="D2" s="51"/>
      <c r="E2" s="51"/>
      <c r="F2" s="51"/>
      <c r="G2" s="51"/>
      <c r="H2" s="51"/>
      <c r="I2" s="51"/>
    </row>
    <row r="3" spans="1:9" ht="21.6" customHeight="1" x14ac:dyDescent="0.25">
      <c r="A3" s="52" t="s">
        <v>4</v>
      </c>
      <c r="B3" s="52" t="s">
        <v>5</v>
      </c>
      <c r="C3" s="52" t="s">
        <v>138</v>
      </c>
      <c r="D3" s="54" t="s">
        <v>139</v>
      </c>
      <c r="E3" s="54" t="s">
        <v>137</v>
      </c>
      <c r="F3" s="56" t="s">
        <v>96</v>
      </c>
      <c r="G3" s="57"/>
      <c r="H3" s="58" t="s">
        <v>98</v>
      </c>
      <c r="I3" s="58" t="s">
        <v>99</v>
      </c>
    </row>
    <row r="4" spans="1:9" ht="93" customHeight="1" x14ac:dyDescent="0.25">
      <c r="A4" s="53"/>
      <c r="B4" s="53"/>
      <c r="C4" s="53"/>
      <c r="D4" s="55"/>
      <c r="E4" s="55"/>
      <c r="F4" s="18" t="s">
        <v>97</v>
      </c>
      <c r="G4" s="15" t="s">
        <v>100</v>
      </c>
      <c r="H4" s="59"/>
      <c r="I4" s="59"/>
    </row>
    <row r="5" spans="1:9" ht="18" customHeight="1" x14ac:dyDescent="0.25">
      <c r="A5" s="11" t="s">
        <v>42</v>
      </c>
      <c r="B5" s="12" t="s">
        <v>6</v>
      </c>
      <c r="C5" s="13">
        <f>C7+C10+C12+C17+C21+C24+C27+C29+C35+C39+C42+C46+C47+C48</f>
        <v>491936100</v>
      </c>
      <c r="D5" s="13">
        <f>D7+D10+D12+D17+D21+D24+D27+D29+D35+D39+D42+D46+D47+D48</f>
        <v>488166210</v>
      </c>
      <c r="E5" s="13">
        <f>E7+E10+E12+E17+E21+E24+E27+E29+E35+E39+E42+E46+E47+E48</f>
        <v>500033689.41999996</v>
      </c>
      <c r="F5" s="14">
        <f>E5/C5*100</f>
        <v>101.64606529587887</v>
      </c>
      <c r="G5" s="10">
        <f>E5/D5*100</f>
        <v>102.43103254115027</v>
      </c>
      <c r="H5" s="29"/>
      <c r="I5" s="30"/>
    </row>
    <row r="6" spans="1:9" ht="21" customHeight="1" x14ac:dyDescent="0.25">
      <c r="A6" s="48" t="s">
        <v>88</v>
      </c>
      <c r="B6" s="49"/>
      <c r="C6" s="16">
        <f>C7+C10+C12+C17+C21+C24+C27</f>
        <v>468973200</v>
      </c>
      <c r="D6" s="16">
        <f>D7+D10+D12+D17+D21+D24+D27</f>
        <v>468684737.63999999</v>
      </c>
      <c r="E6" s="16">
        <f>E7+E10+E12+E17+E21+E24+E27</f>
        <v>478817206.73999995</v>
      </c>
      <c r="F6" s="14">
        <f t="shared" ref="F6:F58" si="0">E6/C6*100</f>
        <v>102.09905528503546</v>
      </c>
      <c r="G6" s="10">
        <f t="shared" ref="G6:G58" si="1">E6/D6*100</f>
        <v>102.16189440070539</v>
      </c>
      <c r="H6" s="29"/>
      <c r="I6" s="30"/>
    </row>
    <row r="7" spans="1:9" x14ac:dyDescent="0.25">
      <c r="A7" s="11" t="s">
        <v>43</v>
      </c>
      <c r="B7" s="12" t="s">
        <v>7</v>
      </c>
      <c r="C7" s="6">
        <f>C8+C9</f>
        <v>443207500</v>
      </c>
      <c r="D7" s="6">
        <f>D8+D9</f>
        <v>428633857.63999999</v>
      </c>
      <c r="E7" s="6">
        <f>E8+E9</f>
        <v>432721816.02999997</v>
      </c>
      <c r="F7" s="14">
        <f t="shared" si="0"/>
        <v>97.634136613211638</v>
      </c>
      <c r="G7" s="10">
        <f t="shared" si="1"/>
        <v>100.95371803163373</v>
      </c>
      <c r="H7" s="29"/>
      <c r="I7" s="30"/>
    </row>
    <row r="8" spans="1:9" ht="110.25" hidden="1" x14ac:dyDescent="0.25">
      <c r="A8" s="1" t="s">
        <v>44</v>
      </c>
      <c r="B8" s="2" t="s">
        <v>8</v>
      </c>
      <c r="C8" s="7"/>
      <c r="D8" s="7"/>
      <c r="E8" s="7"/>
      <c r="F8" s="14" t="e">
        <f t="shared" si="0"/>
        <v>#DIV/0!</v>
      </c>
      <c r="G8" s="10" t="e">
        <f t="shared" si="1"/>
        <v>#DIV/0!</v>
      </c>
      <c r="H8" s="30" t="s">
        <v>105</v>
      </c>
      <c r="I8" s="30" t="s">
        <v>105</v>
      </c>
    </row>
    <row r="9" spans="1:9" ht="171.75" customHeight="1" x14ac:dyDescent="0.25">
      <c r="A9" s="1" t="s">
        <v>45</v>
      </c>
      <c r="B9" s="2" t="s">
        <v>9</v>
      </c>
      <c r="C9" s="7">
        <v>443207500</v>
      </c>
      <c r="D9" s="7">
        <v>428633857.63999999</v>
      </c>
      <c r="E9" s="7">
        <v>432721816.02999997</v>
      </c>
      <c r="F9" s="14">
        <f t="shared" si="0"/>
        <v>97.634136613211638</v>
      </c>
      <c r="G9" s="10">
        <f t="shared" si="1"/>
        <v>100.95371803163373</v>
      </c>
      <c r="H9" s="30" t="s">
        <v>148</v>
      </c>
      <c r="I9" s="30" t="s">
        <v>131</v>
      </c>
    </row>
    <row r="10" spans="1:9" ht="47.25" x14ac:dyDescent="0.25">
      <c r="A10" s="11" t="s">
        <v>46</v>
      </c>
      <c r="B10" s="12" t="s">
        <v>10</v>
      </c>
      <c r="C10" s="6">
        <f>C11</f>
        <v>3879700</v>
      </c>
      <c r="D10" s="6">
        <f>D11</f>
        <v>3879700</v>
      </c>
      <c r="E10" s="6">
        <f>E11</f>
        <v>3830270.71</v>
      </c>
      <c r="F10" s="14">
        <f t="shared" si="0"/>
        <v>98.725950717839012</v>
      </c>
      <c r="G10" s="10">
        <f t="shared" si="1"/>
        <v>98.725950717839012</v>
      </c>
      <c r="H10" s="29"/>
      <c r="I10" s="30"/>
    </row>
    <row r="11" spans="1:9" ht="67.5" customHeight="1" x14ac:dyDescent="0.25">
      <c r="A11" s="1" t="s">
        <v>80</v>
      </c>
      <c r="B11" s="8" t="s">
        <v>79</v>
      </c>
      <c r="C11" s="7">
        <v>3879700</v>
      </c>
      <c r="D11" s="7">
        <v>3879700</v>
      </c>
      <c r="E11" s="7">
        <v>3830270.71</v>
      </c>
      <c r="F11" s="14">
        <f>E11/C11*100</f>
        <v>98.725950717839012</v>
      </c>
      <c r="G11" s="10">
        <f t="shared" si="1"/>
        <v>98.725950717839012</v>
      </c>
      <c r="H11" s="33" t="s">
        <v>149</v>
      </c>
      <c r="I11" s="33" t="s">
        <v>149</v>
      </c>
    </row>
    <row r="12" spans="1:9" x14ac:dyDescent="0.25">
      <c r="A12" s="11" t="s">
        <v>47</v>
      </c>
      <c r="B12" s="12" t="s">
        <v>11</v>
      </c>
      <c r="C12" s="6">
        <f>C13+C15+C16+C14</f>
        <v>9687000</v>
      </c>
      <c r="D12" s="6">
        <f t="shared" ref="D12:E12" si="2">D13+D15+D16+D14</f>
        <v>9849180</v>
      </c>
      <c r="E12" s="6">
        <f t="shared" si="2"/>
        <v>15732777.050000001</v>
      </c>
      <c r="F12" s="14">
        <f t="shared" si="0"/>
        <v>162.41124238670383</v>
      </c>
      <c r="G12" s="10">
        <f t="shared" si="1"/>
        <v>159.73692276920517</v>
      </c>
      <c r="H12" s="29"/>
      <c r="I12" s="30"/>
    </row>
    <row r="13" spans="1:9" ht="31.5" hidden="1" x14ac:dyDescent="0.25">
      <c r="A13" s="1" t="s">
        <v>115</v>
      </c>
      <c r="B13" s="21" t="s">
        <v>12</v>
      </c>
      <c r="C13" s="7"/>
      <c r="D13" s="7"/>
      <c r="E13" s="7"/>
      <c r="F13" s="14" t="e">
        <f t="shared" si="0"/>
        <v>#DIV/0!</v>
      </c>
      <c r="G13" s="10" t="e">
        <f t="shared" si="1"/>
        <v>#DIV/0!</v>
      </c>
      <c r="H13" s="30"/>
      <c r="I13" s="33"/>
    </row>
    <row r="14" spans="1:9" ht="47.25" x14ac:dyDescent="0.25">
      <c r="A14" s="19" t="s">
        <v>113</v>
      </c>
      <c r="B14" s="22" t="s">
        <v>114</v>
      </c>
      <c r="C14" s="20">
        <v>3000</v>
      </c>
      <c r="D14" s="7">
        <v>580</v>
      </c>
      <c r="E14" s="7">
        <v>1579.78</v>
      </c>
      <c r="F14" s="14">
        <f t="shared" si="0"/>
        <v>52.659333333333336</v>
      </c>
      <c r="G14" s="10">
        <f t="shared" si="1"/>
        <v>272.37586206896549</v>
      </c>
      <c r="H14" s="30" t="s">
        <v>132</v>
      </c>
      <c r="I14" s="33"/>
    </row>
    <row r="15" spans="1:9" ht="31.5" x14ac:dyDescent="0.25">
      <c r="A15" s="1" t="s">
        <v>81</v>
      </c>
      <c r="B15" s="23" t="s">
        <v>82</v>
      </c>
      <c r="C15" s="7">
        <v>334000</v>
      </c>
      <c r="D15" s="7">
        <v>498600</v>
      </c>
      <c r="E15" s="7">
        <v>498639.46</v>
      </c>
      <c r="F15" s="14">
        <f t="shared" si="0"/>
        <v>149.293251497006</v>
      </c>
      <c r="G15" s="10">
        <f t="shared" si="1"/>
        <v>100.00791415964703</v>
      </c>
      <c r="H15" s="30" t="s">
        <v>123</v>
      </c>
      <c r="I15" s="33"/>
    </row>
    <row r="16" spans="1:9" ht="75" x14ac:dyDescent="0.25">
      <c r="A16" s="19" t="s">
        <v>116</v>
      </c>
      <c r="B16" s="25" t="s">
        <v>117</v>
      </c>
      <c r="C16" s="20">
        <v>9350000</v>
      </c>
      <c r="D16" s="7">
        <v>9350000</v>
      </c>
      <c r="E16" s="7">
        <v>15232557.810000001</v>
      </c>
      <c r="F16" s="14">
        <f t="shared" si="0"/>
        <v>162.91505679144385</v>
      </c>
      <c r="G16" s="10">
        <f t="shared" si="1"/>
        <v>162.91505679144385</v>
      </c>
      <c r="H16" s="42" t="s">
        <v>150</v>
      </c>
      <c r="I16" s="41" t="s">
        <v>150</v>
      </c>
    </row>
    <row r="17" spans="1:9" hidden="1" x14ac:dyDescent="0.25">
      <c r="A17" s="11" t="s">
        <v>48</v>
      </c>
      <c r="B17" s="24" t="s">
        <v>13</v>
      </c>
      <c r="C17" s="6">
        <f>C18+C19+C20</f>
        <v>0</v>
      </c>
      <c r="D17" s="6">
        <f>D18+D19+D20</f>
        <v>0</v>
      </c>
      <c r="E17" s="6">
        <f>E18+E19+E20</f>
        <v>0</v>
      </c>
      <c r="F17" s="14" t="e">
        <f t="shared" si="0"/>
        <v>#DIV/0!</v>
      </c>
      <c r="G17" s="10" t="e">
        <f t="shared" si="1"/>
        <v>#DIV/0!</v>
      </c>
      <c r="H17" s="29"/>
      <c r="I17" s="30"/>
    </row>
    <row r="18" spans="1:9" ht="130.15" hidden="1" customHeight="1" x14ac:dyDescent="0.25">
      <c r="A18" s="1" t="s">
        <v>49</v>
      </c>
      <c r="B18" s="2" t="s">
        <v>14</v>
      </c>
      <c r="C18" s="7"/>
      <c r="D18" s="7"/>
      <c r="E18" s="7"/>
      <c r="F18" s="14" t="e">
        <f t="shared" si="0"/>
        <v>#DIV/0!</v>
      </c>
      <c r="G18" s="10" t="e">
        <f t="shared" si="1"/>
        <v>#DIV/0!</v>
      </c>
      <c r="H18" s="34" t="s">
        <v>106</v>
      </c>
      <c r="I18" s="33"/>
    </row>
    <row r="19" spans="1:9" ht="78.75" hidden="1" x14ac:dyDescent="0.25">
      <c r="A19" s="1" t="s">
        <v>50</v>
      </c>
      <c r="B19" s="2" t="s">
        <v>15</v>
      </c>
      <c r="C19" s="7"/>
      <c r="D19" s="7"/>
      <c r="E19" s="7"/>
      <c r="F19" s="14" t="e">
        <f t="shared" si="0"/>
        <v>#DIV/0!</v>
      </c>
      <c r="G19" s="10" t="e">
        <f t="shared" si="1"/>
        <v>#DIV/0!</v>
      </c>
      <c r="H19" s="34" t="s">
        <v>107</v>
      </c>
      <c r="I19" s="34" t="s">
        <v>107</v>
      </c>
    </row>
    <row r="20" spans="1:9" ht="63" hidden="1" x14ac:dyDescent="0.25">
      <c r="A20" s="1" t="s">
        <v>51</v>
      </c>
      <c r="B20" s="2" t="s">
        <v>16</v>
      </c>
      <c r="C20" s="7"/>
      <c r="D20" s="7"/>
      <c r="E20" s="7"/>
      <c r="F20" s="14" t="e">
        <f t="shared" si="0"/>
        <v>#DIV/0!</v>
      </c>
      <c r="G20" s="10" t="e">
        <f t="shared" si="1"/>
        <v>#DIV/0!</v>
      </c>
      <c r="H20" s="34" t="s">
        <v>90</v>
      </c>
      <c r="I20" s="33"/>
    </row>
    <row r="21" spans="1:9" ht="31.5" hidden="1" x14ac:dyDescent="0.25">
      <c r="A21" s="11" t="s">
        <v>52</v>
      </c>
      <c r="B21" s="12" t="s">
        <v>17</v>
      </c>
      <c r="C21" s="6">
        <f>C22+C23</f>
        <v>0</v>
      </c>
      <c r="D21" s="6">
        <f>D22+D23</f>
        <v>0</v>
      </c>
      <c r="E21" s="6">
        <f>E22+E23</f>
        <v>0</v>
      </c>
      <c r="F21" s="14" t="e">
        <f t="shared" si="0"/>
        <v>#DIV/0!</v>
      </c>
      <c r="G21" s="10" t="e">
        <f t="shared" si="1"/>
        <v>#DIV/0!</v>
      </c>
      <c r="H21" s="29"/>
      <c r="I21" s="30"/>
    </row>
    <row r="22" spans="1:9" ht="94.5" hidden="1" x14ac:dyDescent="0.25">
      <c r="A22" s="1" t="s">
        <v>53</v>
      </c>
      <c r="B22" s="2" t="s">
        <v>18</v>
      </c>
      <c r="C22" s="7"/>
      <c r="D22" s="7"/>
      <c r="E22" s="7"/>
      <c r="F22" s="14" t="e">
        <f t="shared" si="0"/>
        <v>#DIV/0!</v>
      </c>
      <c r="G22" s="10" t="e">
        <f t="shared" si="1"/>
        <v>#DIV/0!</v>
      </c>
      <c r="H22" s="30" t="s">
        <v>108</v>
      </c>
      <c r="I22" s="30" t="s">
        <v>108</v>
      </c>
    </row>
    <row r="23" spans="1:9" ht="63" hidden="1" x14ac:dyDescent="0.25">
      <c r="A23" s="1" t="s">
        <v>54</v>
      </c>
      <c r="B23" s="2" t="s">
        <v>19</v>
      </c>
      <c r="C23" s="7"/>
      <c r="D23" s="7"/>
      <c r="E23" s="7"/>
      <c r="F23" s="14" t="e">
        <f t="shared" si="0"/>
        <v>#DIV/0!</v>
      </c>
      <c r="G23" s="10" t="e">
        <f t="shared" si="1"/>
        <v>#DIV/0!</v>
      </c>
      <c r="H23" s="30" t="s">
        <v>91</v>
      </c>
      <c r="I23" s="30" t="s">
        <v>91</v>
      </c>
    </row>
    <row r="24" spans="1:9" x14ac:dyDescent="0.25">
      <c r="A24" s="11" t="s">
        <v>55</v>
      </c>
      <c r="B24" s="12" t="s">
        <v>20</v>
      </c>
      <c r="C24" s="6">
        <f>C25+C26</f>
        <v>12199000</v>
      </c>
      <c r="D24" s="6">
        <f>D25+D26</f>
        <v>26322000</v>
      </c>
      <c r="E24" s="6">
        <f>E25+E26</f>
        <v>26532342.949999999</v>
      </c>
      <c r="F24" s="14" t="s">
        <v>147</v>
      </c>
      <c r="G24" s="10">
        <f t="shared" si="1"/>
        <v>100.79911461894993</v>
      </c>
      <c r="H24" s="33"/>
      <c r="I24" s="33"/>
    </row>
    <row r="25" spans="1:9" ht="131.25" x14ac:dyDescent="0.3">
      <c r="A25" s="1" t="s">
        <v>125</v>
      </c>
      <c r="B25" s="2" t="s">
        <v>124</v>
      </c>
      <c r="C25" s="7">
        <v>12194000</v>
      </c>
      <c r="D25" s="7">
        <v>26272000</v>
      </c>
      <c r="E25" s="7">
        <v>26487342.949999999</v>
      </c>
      <c r="F25" s="14" t="s">
        <v>147</v>
      </c>
      <c r="G25" s="10">
        <f t="shared" si="1"/>
        <v>100.8196671361145</v>
      </c>
      <c r="H25" s="43" t="s">
        <v>151</v>
      </c>
      <c r="I25" s="33"/>
    </row>
    <row r="26" spans="1:9" ht="63" x14ac:dyDescent="0.25">
      <c r="A26" s="1" t="s">
        <v>126</v>
      </c>
      <c r="B26" s="2" t="s">
        <v>127</v>
      </c>
      <c r="C26" s="7">
        <v>5000</v>
      </c>
      <c r="D26" s="7">
        <v>50000</v>
      </c>
      <c r="E26" s="7">
        <v>45000</v>
      </c>
      <c r="F26" s="14" t="s">
        <v>146</v>
      </c>
      <c r="G26" s="10">
        <f t="shared" si="1"/>
        <v>90</v>
      </c>
      <c r="H26" s="44" t="s">
        <v>157</v>
      </c>
      <c r="I26" s="45" t="s">
        <v>158</v>
      </c>
    </row>
    <row r="27" spans="1:9" ht="47.25" hidden="1" x14ac:dyDescent="0.25">
      <c r="A27" s="11" t="s">
        <v>84</v>
      </c>
      <c r="B27" s="9" t="s">
        <v>83</v>
      </c>
      <c r="C27" s="6">
        <v>0</v>
      </c>
      <c r="D27" s="6">
        <v>0</v>
      </c>
      <c r="E27" s="6">
        <v>0</v>
      </c>
      <c r="F27" s="14" t="e">
        <f t="shared" si="0"/>
        <v>#DIV/0!</v>
      </c>
      <c r="G27" s="10" t="e">
        <f t="shared" si="1"/>
        <v>#DIV/0!</v>
      </c>
      <c r="H27" s="38"/>
      <c r="I27" s="37"/>
    </row>
    <row r="28" spans="1:9" ht="21" customHeight="1" x14ac:dyDescent="0.25">
      <c r="A28" s="48" t="s">
        <v>89</v>
      </c>
      <c r="B28" s="49"/>
      <c r="C28" s="17">
        <f>C29+C35+C39+C42+C46+C47+C48</f>
        <v>22962900</v>
      </c>
      <c r="D28" s="17">
        <f>D29+D35+D39+D42+D46+D47+D48</f>
        <v>19481472.359999999</v>
      </c>
      <c r="E28" s="17">
        <f>E29+E35+E39+E42+E46+E47+E48</f>
        <v>21216482.680000003</v>
      </c>
      <c r="F28" s="14">
        <f t="shared" si="0"/>
        <v>92.394613398133529</v>
      </c>
      <c r="G28" s="10">
        <f t="shared" si="1"/>
        <v>108.90595067938698</v>
      </c>
      <c r="H28" s="29"/>
      <c r="I28" s="30"/>
    </row>
    <row r="29" spans="1:9" ht="47.25" x14ac:dyDescent="0.25">
      <c r="A29" s="11" t="s">
        <v>56</v>
      </c>
      <c r="B29" s="12" t="s">
        <v>21</v>
      </c>
      <c r="C29" s="6">
        <f>C30+C32+C33+C34</f>
        <v>16766700</v>
      </c>
      <c r="D29" s="6">
        <f>D30+D31+D32+D33+D34</f>
        <v>9733310</v>
      </c>
      <c r="E29" s="6">
        <f>E30+E31+E32+E33+E34</f>
        <v>9455675.6400000006</v>
      </c>
      <c r="F29" s="14">
        <f t="shared" si="0"/>
        <v>56.395567643006672</v>
      </c>
      <c r="G29" s="10">
        <f t="shared" si="1"/>
        <v>97.147585353800508</v>
      </c>
      <c r="H29" s="29"/>
      <c r="I29" s="30"/>
    </row>
    <row r="30" spans="1:9" ht="94.5" hidden="1" x14ac:dyDescent="0.25">
      <c r="A30" s="1" t="s">
        <v>57</v>
      </c>
      <c r="B30" s="2" t="s">
        <v>22</v>
      </c>
      <c r="C30" s="7"/>
      <c r="D30" s="7"/>
      <c r="E30" s="7"/>
      <c r="F30" s="14" t="e">
        <f t="shared" si="0"/>
        <v>#DIV/0!</v>
      </c>
      <c r="G30" s="10" t="e">
        <f t="shared" si="1"/>
        <v>#DIV/0!</v>
      </c>
      <c r="H30" s="40" t="s">
        <v>109</v>
      </c>
      <c r="I30" s="39"/>
    </row>
    <row r="31" spans="1:9" ht="94.5" hidden="1" x14ac:dyDescent="0.25">
      <c r="A31" s="1" t="s">
        <v>101</v>
      </c>
      <c r="B31" s="2" t="s">
        <v>102</v>
      </c>
      <c r="C31" s="7">
        <v>0</v>
      </c>
      <c r="D31" s="7"/>
      <c r="E31" s="7"/>
      <c r="F31" s="14" t="e">
        <f t="shared" si="0"/>
        <v>#DIV/0!</v>
      </c>
      <c r="G31" s="10" t="e">
        <f t="shared" si="1"/>
        <v>#DIV/0!</v>
      </c>
      <c r="H31" s="39"/>
      <c r="I31" s="37" t="s">
        <v>103</v>
      </c>
    </row>
    <row r="32" spans="1:9" ht="123" customHeight="1" x14ac:dyDescent="0.25">
      <c r="A32" s="1" t="s">
        <v>58</v>
      </c>
      <c r="B32" s="2" t="s">
        <v>23</v>
      </c>
      <c r="C32" s="7">
        <v>16102200</v>
      </c>
      <c r="D32" s="7">
        <v>9068810</v>
      </c>
      <c r="E32" s="7">
        <v>8773003.9700000007</v>
      </c>
      <c r="F32" s="14">
        <f t="shared" si="0"/>
        <v>54.483262970277359</v>
      </c>
      <c r="G32" s="10">
        <f t="shared" si="1"/>
        <v>96.738204571492844</v>
      </c>
      <c r="H32" s="30" t="s">
        <v>134</v>
      </c>
      <c r="I32" s="30" t="s">
        <v>134</v>
      </c>
    </row>
    <row r="33" spans="1:9" ht="47.25" hidden="1" x14ac:dyDescent="0.25">
      <c r="A33" s="19" t="s">
        <v>118</v>
      </c>
      <c r="B33" s="25" t="s">
        <v>119</v>
      </c>
      <c r="C33" s="20"/>
      <c r="D33" s="7"/>
      <c r="E33" s="7"/>
      <c r="F33" s="14" t="e">
        <f t="shared" si="0"/>
        <v>#DIV/0!</v>
      </c>
      <c r="G33" s="10" t="e">
        <f t="shared" si="1"/>
        <v>#DIV/0!</v>
      </c>
      <c r="H33" s="37"/>
      <c r="I33" s="37"/>
    </row>
    <row r="34" spans="1:9" ht="94.5" x14ac:dyDescent="0.25">
      <c r="A34" s="1" t="s">
        <v>59</v>
      </c>
      <c r="B34" s="27" t="s">
        <v>24</v>
      </c>
      <c r="C34" s="7">
        <v>664500</v>
      </c>
      <c r="D34" s="7">
        <v>664500</v>
      </c>
      <c r="E34" s="7">
        <v>682671.67</v>
      </c>
      <c r="F34" s="14">
        <f t="shared" si="0"/>
        <v>102.73463807373966</v>
      </c>
      <c r="G34" s="10">
        <f t="shared" si="1"/>
        <v>102.73463807373966</v>
      </c>
      <c r="H34" s="30" t="s">
        <v>133</v>
      </c>
      <c r="I34" s="30" t="s">
        <v>133</v>
      </c>
    </row>
    <row r="35" spans="1:9" ht="31.5" x14ac:dyDescent="0.25">
      <c r="A35" s="11" t="s">
        <v>60</v>
      </c>
      <c r="B35" s="12" t="s">
        <v>25</v>
      </c>
      <c r="C35" s="6">
        <f>C36+C37+C38</f>
        <v>2683700</v>
      </c>
      <c r="D35" s="6">
        <f>D36+D37+D38</f>
        <v>4855000</v>
      </c>
      <c r="E35" s="6">
        <f>E36+E37+E38</f>
        <v>4855174.37</v>
      </c>
      <c r="F35" s="14">
        <f t="shared" si="0"/>
        <v>180.91345418638446</v>
      </c>
      <c r="G35" s="10">
        <f t="shared" si="1"/>
        <v>100.00359155509784</v>
      </c>
      <c r="H35" s="29"/>
      <c r="I35" s="30"/>
    </row>
    <row r="36" spans="1:9" ht="94.5" x14ac:dyDescent="0.25">
      <c r="A36" s="1" t="s">
        <v>61</v>
      </c>
      <c r="B36" s="2" t="s">
        <v>26</v>
      </c>
      <c r="C36" s="7">
        <v>2683700</v>
      </c>
      <c r="D36" s="7">
        <v>4855000</v>
      </c>
      <c r="E36" s="7">
        <v>4855174.37</v>
      </c>
      <c r="F36" s="14">
        <f t="shared" si="0"/>
        <v>180.91345418638446</v>
      </c>
      <c r="G36" s="10">
        <f t="shared" si="1"/>
        <v>100.00359155509784</v>
      </c>
      <c r="H36" s="30" t="s">
        <v>152</v>
      </c>
      <c r="I36" s="33"/>
    </row>
    <row r="37" spans="1:9" ht="94.5" hidden="1" x14ac:dyDescent="0.25">
      <c r="A37" s="1" t="s">
        <v>62</v>
      </c>
      <c r="B37" s="2" t="s">
        <v>27</v>
      </c>
      <c r="C37" s="7"/>
      <c r="D37" s="7"/>
      <c r="E37" s="7"/>
      <c r="F37" s="14" t="e">
        <f t="shared" si="0"/>
        <v>#DIV/0!</v>
      </c>
      <c r="G37" s="10" t="e">
        <f t="shared" si="1"/>
        <v>#DIV/0!</v>
      </c>
      <c r="H37" s="37" t="s">
        <v>95</v>
      </c>
      <c r="I37" s="37" t="s">
        <v>112</v>
      </c>
    </row>
    <row r="38" spans="1:9" ht="152.44999999999999" hidden="1" customHeight="1" x14ac:dyDescent="0.25">
      <c r="A38" s="1" t="s">
        <v>63</v>
      </c>
      <c r="B38" s="2" t="s">
        <v>28</v>
      </c>
      <c r="C38" s="7"/>
      <c r="D38" s="7"/>
      <c r="E38" s="7"/>
      <c r="F38" s="14" t="e">
        <f t="shared" si="0"/>
        <v>#DIV/0!</v>
      </c>
      <c r="G38" s="10" t="e">
        <f t="shared" si="1"/>
        <v>#DIV/0!</v>
      </c>
      <c r="H38" s="37" t="s">
        <v>111</v>
      </c>
      <c r="I38" s="37" t="s">
        <v>110</v>
      </c>
    </row>
    <row r="39" spans="1:9" ht="31.5" x14ac:dyDescent="0.25">
      <c r="A39" s="11" t="s">
        <v>64</v>
      </c>
      <c r="B39" s="12" t="s">
        <v>29</v>
      </c>
      <c r="C39" s="6">
        <f>C40+C41</f>
        <v>0</v>
      </c>
      <c r="D39" s="6">
        <f>D40+D41</f>
        <v>36702.36</v>
      </c>
      <c r="E39" s="6">
        <f>E40+E41</f>
        <v>36702.36</v>
      </c>
      <c r="F39" s="14"/>
      <c r="G39" s="10">
        <f t="shared" si="1"/>
        <v>100</v>
      </c>
      <c r="H39" s="29"/>
      <c r="I39" s="30"/>
    </row>
    <row r="40" spans="1:9" ht="47.25" hidden="1" x14ac:dyDescent="0.25">
      <c r="A40" s="1" t="s">
        <v>65</v>
      </c>
      <c r="B40" s="2" t="s">
        <v>30</v>
      </c>
      <c r="C40" s="7"/>
      <c r="D40" s="7"/>
      <c r="E40" s="7"/>
      <c r="F40" s="14"/>
      <c r="G40" s="10" t="e">
        <f t="shared" si="1"/>
        <v>#DIV/0!</v>
      </c>
      <c r="H40" s="37" t="s">
        <v>92</v>
      </c>
      <c r="I40" s="37" t="s">
        <v>92</v>
      </c>
    </row>
    <row r="41" spans="1:9" ht="88.9" customHeight="1" x14ac:dyDescent="0.25">
      <c r="A41" s="1" t="s">
        <v>66</v>
      </c>
      <c r="B41" s="2" t="s">
        <v>31</v>
      </c>
      <c r="C41" s="7">
        <v>0</v>
      </c>
      <c r="D41" s="7">
        <v>36702.36</v>
      </c>
      <c r="E41" s="7">
        <v>36702.36</v>
      </c>
      <c r="F41" s="14"/>
      <c r="G41" s="10">
        <f t="shared" si="1"/>
        <v>100</v>
      </c>
      <c r="H41" s="35"/>
      <c r="I41" s="33"/>
    </row>
    <row r="42" spans="1:9" ht="31.5" x14ac:dyDescent="0.25">
      <c r="A42" s="11" t="s">
        <v>67</v>
      </c>
      <c r="B42" s="12" t="s">
        <v>32</v>
      </c>
      <c r="C42" s="6">
        <f>C43+C44+C45</f>
        <v>2187000</v>
      </c>
      <c r="D42" s="6">
        <f t="shared" ref="D42:E42" si="3">D43+D44+D45</f>
        <v>3085700</v>
      </c>
      <c r="E42" s="6">
        <f t="shared" si="3"/>
        <v>5021433.8</v>
      </c>
      <c r="F42" s="14" t="s">
        <v>141</v>
      </c>
      <c r="G42" s="10">
        <f t="shared" si="1"/>
        <v>162.73240431668665</v>
      </c>
      <c r="H42" s="29"/>
      <c r="I42" s="30"/>
    </row>
    <row r="43" spans="1:9" ht="94.5" x14ac:dyDescent="0.25">
      <c r="A43" s="1" t="s">
        <v>68</v>
      </c>
      <c r="B43" s="2" t="s">
        <v>33</v>
      </c>
      <c r="C43" s="7">
        <v>1349200</v>
      </c>
      <c r="D43" s="7">
        <v>1349200</v>
      </c>
      <c r="E43" s="7">
        <v>1090792.5</v>
      </c>
      <c r="F43" s="14">
        <f t="shared" si="0"/>
        <v>80.847353987548175</v>
      </c>
      <c r="G43" s="10">
        <f t="shared" si="1"/>
        <v>80.847353987548175</v>
      </c>
      <c r="H43" s="60" t="s">
        <v>154</v>
      </c>
      <c r="I43" s="61" t="s">
        <v>154</v>
      </c>
    </row>
    <row r="44" spans="1:9" ht="72.599999999999994" customHeight="1" x14ac:dyDescent="0.25">
      <c r="A44" s="1" t="s">
        <v>69</v>
      </c>
      <c r="B44" s="26" t="s">
        <v>34</v>
      </c>
      <c r="C44" s="7">
        <v>772800</v>
      </c>
      <c r="D44" s="7">
        <v>1425900</v>
      </c>
      <c r="E44" s="7">
        <v>3618612.7</v>
      </c>
      <c r="F44" s="14" t="s">
        <v>142</v>
      </c>
      <c r="G44" s="10" t="s">
        <v>145</v>
      </c>
      <c r="H44" s="30" t="s">
        <v>93</v>
      </c>
      <c r="I44" s="30" t="s">
        <v>135</v>
      </c>
    </row>
    <row r="45" spans="1:9" ht="85.15" customHeight="1" x14ac:dyDescent="0.25">
      <c r="A45" s="19" t="s">
        <v>120</v>
      </c>
      <c r="B45" s="28" t="s">
        <v>121</v>
      </c>
      <c r="C45" s="20">
        <v>65000</v>
      </c>
      <c r="D45" s="7">
        <v>310600</v>
      </c>
      <c r="E45" s="7">
        <v>312028.59999999998</v>
      </c>
      <c r="F45" s="14" t="s">
        <v>143</v>
      </c>
      <c r="G45" s="10">
        <f t="shared" si="1"/>
        <v>100.45994848679973</v>
      </c>
      <c r="H45" s="30" t="s">
        <v>128</v>
      </c>
      <c r="I45" s="30"/>
    </row>
    <row r="46" spans="1:9" ht="63" hidden="1" x14ac:dyDescent="0.25">
      <c r="A46" s="11" t="s">
        <v>70</v>
      </c>
      <c r="B46" s="24" t="s">
        <v>35</v>
      </c>
      <c r="C46" s="6"/>
      <c r="D46" s="6"/>
      <c r="E46" s="6"/>
      <c r="F46" s="14" t="e">
        <f t="shared" si="0"/>
        <v>#DIV/0!</v>
      </c>
      <c r="G46" s="10" t="e">
        <f t="shared" si="1"/>
        <v>#DIV/0!</v>
      </c>
      <c r="H46" s="37" t="s">
        <v>94</v>
      </c>
      <c r="I46" s="37" t="s">
        <v>104</v>
      </c>
    </row>
    <row r="47" spans="1:9" ht="47.25" x14ac:dyDescent="0.25">
      <c r="A47" s="11" t="s">
        <v>71</v>
      </c>
      <c r="B47" s="12" t="s">
        <v>36</v>
      </c>
      <c r="C47" s="6">
        <v>1144500</v>
      </c>
      <c r="D47" s="6">
        <v>1758560</v>
      </c>
      <c r="E47" s="6">
        <v>1841933.5</v>
      </c>
      <c r="F47" s="14">
        <f t="shared" si="0"/>
        <v>160.93783311489733</v>
      </c>
      <c r="G47" s="10">
        <f t="shared" si="1"/>
        <v>104.74100968974615</v>
      </c>
      <c r="H47" s="30" t="s">
        <v>140</v>
      </c>
      <c r="I47" s="30" t="s">
        <v>140</v>
      </c>
    </row>
    <row r="48" spans="1:9" ht="126.75" customHeight="1" x14ac:dyDescent="0.25">
      <c r="A48" s="11" t="s">
        <v>86</v>
      </c>
      <c r="B48" s="9" t="s">
        <v>85</v>
      </c>
      <c r="C48" s="6">
        <v>181000</v>
      </c>
      <c r="D48" s="6">
        <v>12200</v>
      </c>
      <c r="E48" s="6">
        <v>5563.01</v>
      </c>
      <c r="F48" s="14">
        <f t="shared" si="0"/>
        <v>3.0734861878453037</v>
      </c>
      <c r="G48" s="10">
        <f t="shared" si="1"/>
        <v>45.59844262295082</v>
      </c>
      <c r="H48" s="30" t="s">
        <v>153</v>
      </c>
      <c r="I48" s="33" t="s">
        <v>153</v>
      </c>
    </row>
    <row r="49" spans="1:10" x14ac:dyDescent="0.25">
      <c r="A49" s="11" t="s">
        <v>72</v>
      </c>
      <c r="B49" s="12" t="s">
        <v>37</v>
      </c>
      <c r="C49" s="6">
        <f>C50+C55+C56+C57</f>
        <v>992140034.26999998</v>
      </c>
      <c r="D49" s="6">
        <f>D50+D55+D56+D57</f>
        <v>1119815907.1400001</v>
      </c>
      <c r="E49" s="6">
        <f>E50+E55+E56+E57</f>
        <v>1074716927.4000001</v>
      </c>
      <c r="F49" s="14">
        <f t="shared" si="0"/>
        <v>108.32310866184922</v>
      </c>
      <c r="G49" s="10">
        <f t="shared" si="1"/>
        <v>95.972643409291948</v>
      </c>
      <c r="H49" s="29"/>
      <c r="I49" s="30"/>
      <c r="J49" s="31"/>
    </row>
    <row r="50" spans="1:10" ht="31.5" x14ac:dyDescent="0.25">
      <c r="A50" s="11" t="s">
        <v>73</v>
      </c>
      <c r="B50" s="12" t="s">
        <v>38</v>
      </c>
      <c r="C50" s="6">
        <f>C51+C52+C53+C54</f>
        <v>992140034.26999998</v>
      </c>
      <c r="D50" s="6">
        <f>D51+D52+D53+D54</f>
        <v>1119587457.1400001</v>
      </c>
      <c r="E50" s="6">
        <f>E51+E52+E53+E54</f>
        <v>1074488477.4000001</v>
      </c>
      <c r="F50" s="14">
        <f t="shared" si="0"/>
        <v>108.30008267840847</v>
      </c>
      <c r="G50" s="10">
        <f t="shared" si="1"/>
        <v>95.971821633728737</v>
      </c>
      <c r="H50" s="29"/>
      <c r="I50" s="30"/>
      <c r="J50" s="31"/>
    </row>
    <row r="51" spans="1:10" ht="31.5" x14ac:dyDescent="0.25">
      <c r="A51" s="1" t="s">
        <v>74</v>
      </c>
      <c r="B51" s="2" t="s">
        <v>1</v>
      </c>
      <c r="C51" s="7">
        <v>117429700</v>
      </c>
      <c r="D51" s="7">
        <v>129888992.8</v>
      </c>
      <c r="E51" s="7">
        <v>129888992.8</v>
      </c>
      <c r="F51" s="14">
        <f t="shared" si="0"/>
        <v>110.61000138806452</v>
      </c>
      <c r="G51" s="10">
        <f t="shared" si="1"/>
        <v>100</v>
      </c>
      <c r="H51" s="30" t="s">
        <v>155</v>
      </c>
      <c r="I51" s="33"/>
      <c r="J51" s="31"/>
    </row>
    <row r="52" spans="1:10" ht="31.5" x14ac:dyDescent="0.25">
      <c r="A52" s="1" t="s">
        <v>75</v>
      </c>
      <c r="B52" s="2" t="s">
        <v>39</v>
      </c>
      <c r="C52" s="7">
        <v>45707065.439999998</v>
      </c>
      <c r="D52" s="7">
        <v>146895539.33000001</v>
      </c>
      <c r="E52" s="7">
        <v>146506366.81999999</v>
      </c>
      <c r="F52" s="14" t="s">
        <v>144</v>
      </c>
      <c r="G52" s="10">
        <f t="shared" si="1"/>
        <v>99.735068531165027</v>
      </c>
      <c r="H52" s="30" t="s">
        <v>156</v>
      </c>
      <c r="I52" s="33"/>
    </row>
    <row r="53" spans="1:10" s="5" customFormat="1" ht="31.5" x14ac:dyDescent="0.25">
      <c r="A53" s="1" t="s">
        <v>76</v>
      </c>
      <c r="B53" s="2" t="s">
        <v>2</v>
      </c>
      <c r="C53" s="7">
        <v>770610446.84000003</v>
      </c>
      <c r="D53" s="7">
        <v>765067788.84000003</v>
      </c>
      <c r="E53" s="7">
        <v>720494334.65999997</v>
      </c>
      <c r="F53" s="14">
        <f t="shared" si="0"/>
        <v>93.496569844659078</v>
      </c>
      <c r="G53" s="10">
        <f t="shared" si="1"/>
        <v>94.17392094789632</v>
      </c>
      <c r="H53" s="30" t="s">
        <v>156</v>
      </c>
      <c r="I53" s="33" t="s">
        <v>156</v>
      </c>
    </row>
    <row r="54" spans="1:10" ht="31.5" x14ac:dyDescent="0.25">
      <c r="A54" s="1" t="s">
        <v>77</v>
      </c>
      <c r="B54" s="2" t="s">
        <v>0</v>
      </c>
      <c r="C54" s="7">
        <v>58392821.990000002</v>
      </c>
      <c r="D54" s="7">
        <v>77735136.170000002</v>
      </c>
      <c r="E54" s="7">
        <v>77598783.120000005</v>
      </c>
      <c r="F54" s="14">
        <f t="shared" si="0"/>
        <v>132.89096240851163</v>
      </c>
      <c r="G54" s="10">
        <f t="shared" si="1"/>
        <v>99.824592768832616</v>
      </c>
      <c r="H54" s="36" t="s">
        <v>156</v>
      </c>
      <c r="I54" s="36"/>
    </row>
    <row r="55" spans="1:10" ht="31.5" x14ac:dyDescent="0.25">
      <c r="A55" s="32" t="s">
        <v>130</v>
      </c>
      <c r="B55" s="2" t="s">
        <v>129</v>
      </c>
      <c r="C55" s="7"/>
      <c r="D55" s="7">
        <v>30000</v>
      </c>
      <c r="E55" s="7">
        <v>30000</v>
      </c>
      <c r="F55" s="14"/>
      <c r="G55" s="10">
        <f t="shared" si="1"/>
        <v>100</v>
      </c>
      <c r="H55" s="29"/>
      <c r="I55" s="30"/>
    </row>
    <row r="56" spans="1:10" ht="78.75" x14ac:dyDescent="0.25">
      <c r="A56" s="1" t="s">
        <v>87</v>
      </c>
      <c r="B56" s="8" t="s">
        <v>122</v>
      </c>
      <c r="C56" s="7"/>
      <c r="D56" s="7">
        <v>198450</v>
      </c>
      <c r="E56" s="7">
        <v>198450</v>
      </c>
      <c r="F56" s="14"/>
      <c r="G56" s="10">
        <f t="shared" si="1"/>
        <v>100</v>
      </c>
      <c r="H56" s="30"/>
      <c r="I56" s="30"/>
    </row>
    <row r="57" spans="1:10" ht="47.25" x14ac:dyDescent="0.25">
      <c r="A57" s="1" t="s">
        <v>78</v>
      </c>
      <c r="B57" s="2" t="s">
        <v>40</v>
      </c>
      <c r="C57" s="7"/>
      <c r="D57" s="7"/>
      <c r="E57" s="7"/>
      <c r="F57" s="14"/>
      <c r="G57" s="10"/>
      <c r="H57" s="30"/>
      <c r="I57" s="30"/>
    </row>
    <row r="58" spans="1:10" ht="20.25" customHeight="1" x14ac:dyDescent="0.25">
      <c r="A58" s="46" t="s">
        <v>3</v>
      </c>
      <c r="B58" s="47"/>
      <c r="C58" s="6">
        <f>C5+C49</f>
        <v>1484076134.27</v>
      </c>
      <c r="D58" s="6">
        <f>D5+D49</f>
        <v>1607982117.1400001</v>
      </c>
      <c r="E58" s="6">
        <f>E5+E49</f>
        <v>1574750616.8200002</v>
      </c>
      <c r="F58" s="14">
        <f t="shared" si="0"/>
        <v>106.10982687856523</v>
      </c>
      <c r="G58" s="10">
        <f t="shared" si="1"/>
        <v>97.933341424274886</v>
      </c>
      <c r="H58" s="29"/>
      <c r="I58" s="30"/>
    </row>
  </sheetData>
  <mergeCells count="13">
    <mergeCell ref="A58:B58"/>
    <mergeCell ref="A6:B6"/>
    <mergeCell ref="A28:B28"/>
    <mergeCell ref="A1:I1"/>
    <mergeCell ref="A2:I2"/>
    <mergeCell ref="A3:A4"/>
    <mergeCell ref="B3:B4"/>
    <mergeCell ref="C3:C4"/>
    <mergeCell ref="D3:D4"/>
    <mergeCell ref="E3:E4"/>
    <mergeCell ref="F3:G3"/>
    <mergeCell ref="H3:H4"/>
    <mergeCell ref="I3:I4"/>
  </mergeCells>
  <pageMargins left="0.25" right="0.19" top="0.31496062992125984" bottom="0.27559055118110237" header="0.15748031496062992" footer="0.15748031496062992"/>
  <pageSetup paperSize="9" scale="60" fitToHeight="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</vt:lpstr>
      <vt:lpstr>приложение!Заголовки_для_печати</vt:lpstr>
      <vt:lpstr>приложение!Область_печати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Соловьёва</dc:creator>
  <cp:lastModifiedBy>User001</cp:lastModifiedBy>
  <cp:lastPrinted>2022-04-27T12:36:30Z</cp:lastPrinted>
  <dcterms:created xsi:type="dcterms:W3CDTF">2018-12-25T15:55:39Z</dcterms:created>
  <dcterms:modified xsi:type="dcterms:W3CDTF">2026-03-31T13:37:28Z</dcterms:modified>
</cp:coreProperties>
</file>