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\\DEPO17\Post\ИСПОЛНЕНИЕ БЮДЖЕТА\Исполнение бюджета в 2024 году\Исполнение бюджета за 2024 год\Материалы к годовому отчету об исполнении бюджета\"/>
    </mc:Choice>
  </mc:AlternateContent>
  <bookViews>
    <workbookView xWindow="0" yWindow="0" windowWidth="19200" windowHeight="11295"/>
  </bookViews>
  <sheets>
    <sheet name="Лист1" sheetId="2" r:id="rId1"/>
  </sheets>
  <definedNames>
    <definedName name="_xlnm.Print_Area" localSheetId="0">Лист1!$A$1:$G$54</definedName>
  </definedNames>
  <calcPr calcId="152511"/>
</workbook>
</file>

<file path=xl/calcChain.xml><?xml version="1.0" encoding="utf-8"?>
<calcChain xmlns="http://schemas.openxmlformats.org/spreadsheetml/2006/main">
  <c r="G25" i="2" l="1"/>
  <c r="C50" i="2" l="1"/>
  <c r="E50" i="2"/>
  <c r="F50" i="2"/>
  <c r="F54" i="2"/>
  <c r="C48" i="2"/>
  <c r="C44" i="2"/>
  <c r="C39" i="2"/>
  <c r="C36" i="2"/>
  <c r="C30" i="2"/>
  <c r="C28" i="2"/>
  <c r="C23" i="2"/>
  <c r="C17" i="2"/>
  <c r="C15" i="2"/>
  <c r="C13" i="2"/>
  <c r="C5" i="2"/>
  <c r="C54" i="2" l="1"/>
  <c r="D13" i="2"/>
  <c r="E13" i="2"/>
  <c r="F13" i="2"/>
  <c r="D15" i="2"/>
  <c r="E15" i="2"/>
  <c r="F15" i="2"/>
  <c r="D17" i="2"/>
  <c r="E17" i="2"/>
  <c r="F17" i="2"/>
  <c r="D23" i="2"/>
  <c r="E23" i="2"/>
  <c r="F23" i="2"/>
  <c r="D28" i="2"/>
  <c r="E28" i="2"/>
  <c r="F28" i="2"/>
  <c r="D30" i="2"/>
  <c r="E30" i="2"/>
  <c r="F30" i="2"/>
  <c r="D36" i="2"/>
  <c r="E36" i="2"/>
  <c r="F36" i="2"/>
  <c r="D39" i="2"/>
  <c r="E39" i="2"/>
  <c r="F39" i="2"/>
  <c r="D44" i="2"/>
  <c r="E44" i="2"/>
  <c r="F44" i="2"/>
  <c r="G6" i="2"/>
  <c r="G7" i="2"/>
  <c r="G8" i="2"/>
  <c r="G9" i="2"/>
  <c r="G10" i="2"/>
  <c r="G11" i="2"/>
  <c r="G12" i="2"/>
  <c r="G14" i="2"/>
  <c r="G16" i="2"/>
  <c r="G18" i="2"/>
  <c r="G19" i="2"/>
  <c r="G20" i="2"/>
  <c r="G21" i="2"/>
  <c r="G22" i="2"/>
  <c r="G24" i="2"/>
  <c r="G26" i="2"/>
  <c r="G27" i="2"/>
  <c r="G29" i="2"/>
  <c r="G31" i="2"/>
  <c r="G32" i="2"/>
  <c r="G33" i="2"/>
  <c r="G34" i="2"/>
  <c r="G35" i="2"/>
  <c r="G37" i="2"/>
  <c r="G38" i="2"/>
  <c r="G40" i="2"/>
  <c r="G41" i="2"/>
  <c r="G42" i="2"/>
  <c r="G43" i="2"/>
  <c r="G45" i="2"/>
  <c r="G46" i="2"/>
  <c r="G47" i="2"/>
  <c r="G49" i="2"/>
  <c r="G51" i="2"/>
  <c r="G52" i="2"/>
  <c r="D5" i="2"/>
  <c r="E5" i="2"/>
  <c r="F5" i="2"/>
  <c r="G48" i="2"/>
  <c r="G13" i="2" l="1"/>
  <c r="G5" i="2"/>
  <c r="G28" i="2"/>
  <c r="G44" i="2"/>
  <c r="G36" i="2"/>
  <c r="G15" i="2"/>
  <c r="G39" i="2"/>
  <c r="G30" i="2"/>
  <c r="G23" i="2"/>
  <c r="G17" i="2"/>
  <c r="E54" i="2"/>
  <c r="G53" i="2" l="1"/>
  <c r="D50" i="2"/>
  <c r="G50" i="2" s="1"/>
  <c r="D54" i="2"/>
  <c r="G54" i="2" s="1"/>
</calcChain>
</file>

<file path=xl/sharedStrings.xml><?xml version="1.0" encoding="utf-8"?>
<sst xmlns="http://schemas.openxmlformats.org/spreadsheetml/2006/main" count="108" uniqueCount="108">
  <si>
    <t>Наименование показателя</t>
  </si>
  <si>
    <t>0100</t>
  </si>
  <si>
    <t>0103</t>
  </si>
  <si>
    <t>0104</t>
  </si>
  <si>
    <t>0106</t>
  </si>
  <si>
    <t>0111</t>
  </si>
  <si>
    <t>0113</t>
  </si>
  <si>
    <t>0200</t>
  </si>
  <si>
    <t>0203</t>
  </si>
  <si>
    <t>0300</t>
  </si>
  <si>
    <t xml:space="preserve">    НАЦИОНАЛЬНАЯ ЭКОНОМИКА</t>
  </si>
  <si>
    <t>0400</t>
  </si>
  <si>
    <t>0405</t>
  </si>
  <si>
    <t>0408</t>
  </si>
  <si>
    <t>0409</t>
  </si>
  <si>
    <t>0412</t>
  </si>
  <si>
    <t xml:space="preserve">    ЖИЛИЩНО-КОММУНАЛЬНОЕ ХОЗЯЙСТВО</t>
  </si>
  <si>
    <t>0500</t>
  </si>
  <si>
    <t>0501</t>
  </si>
  <si>
    <t>0502</t>
  </si>
  <si>
    <t>0700</t>
  </si>
  <si>
    <t>0701</t>
  </si>
  <si>
    <t>0702</t>
  </si>
  <si>
    <t>0707</t>
  </si>
  <si>
    <t>0709</t>
  </si>
  <si>
    <t xml:space="preserve">    КУЛЬТУРА, КИНЕМАТОГРАФИЯ</t>
  </si>
  <si>
    <t>0800</t>
  </si>
  <si>
    <t>0801</t>
  </si>
  <si>
    <t>0804</t>
  </si>
  <si>
    <t xml:space="preserve">    СОЦИАЛЬНАЯ ПОЛИТИКА</t>
  </si>
  <si>
    <t>1000</t>
  </si>
  <si>
    <t>1001</t>
  </si>
  <si>
    <t>1003</t>
  </si>
  <si>
    <t>1004</t>
  </si>
  <si>
    <t>1006</t>
  </si>
  <si>
    <t>1100</t>
  </si>
  <si>
    <t>1102</t>
  </si>
  <si>
    <t xml:space="preserve">    Обслуживание государственного и муниципального  долга</t>
  </si>
  <si>
    <t>1300</t>
  </si>
  <si>
    <t>1301</t>
  </si>
  <si>
    <t xml:space="preserve">    Межбюджетные трансферты бюджетам субъектов Российской Федерации и муниципальных образований</t>
  </si>
  <si>
    <t>1400</t>
  </si>
  <si>
    <t>1401</t>
  </si>
  <si>
    <t>1402</t>
  </si>
  <si>
    <t>ВСЕГО РАСХОДОВ:</t>
  </si>
  <si>
    <t>0406</t>
  </si>
  <si>
    <t>1403</t>
  </si>
  <si>
    <t xml:space="preserve">      Прочие межбюджетные трансферты общего характера</t>
  </si>
  <si>
    <t>0703</t>
  </si>
  <si>
    <t>Судебная система</t>
  </si>
  <si>
    <t>0105</t>
  </si>
  <si>
    <t>1101</t>
  </si>
  <si>
    <t>0503</t>
  </si>
  <si>
    <t>0505</t>
  </si>
  <si>
    <t>(в рублях)</t>
  </si>
  <si>
    <t>РзПр</t>
  </si>
  <si>
    <t>1103</t>
  </si>
  <si>
    <t>ОБЩЕГОСУДАРСТВЕННЫЕ ВОПРОСЫ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</si>
  <si>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</si>
  <si>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</si>
  <si>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</si>
  <si>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проведения выборов и референдумов</t>
  </si>
  <si>
    <t>0107</t>
  </si>
  <si>
    <t>Резервные фонды</t>
  </si>
  <si>
    <t>Другие общегосударственные вопросы</t>
  </si>
  <si>
    <t>Мобилизационная и вневойсковая подготовка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</si>
  <si>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</si>
  <si>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</si>
  <si>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</si>
  <si>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Сельское хозяйство и рыболовство</t>
  </si>
  <si>
    <t>Водное хозяйство</t>
  </si>
  <si>
    <t>Транспорт</t>
  </si>
  <si>
    <t>Дорожное хозяйство (дорожные фонды)</t>
  </si>
  <si>
    <t>Другие вопросы в области национальной экономики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</si>
  <si>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</si>
  <si>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</si>
  <si>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</si>
  <si>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</si>
  <si>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</si>
  <si>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</si>
  <si>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Другие вопросы в области охраны окружающей среды</t>
  </si>
  <si>
    <t>0605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</si>
  <si>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</si>
  <si>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</si>
  <si>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</si>
  <si>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</si>
  <si>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Молодежная политика</t>
  </si>
  <si>
    <t>Другие вопросы в области образования</t>
  </si>
  <si>
    <t>Культура</t>
  </si>
  <si>
    <t>Другие вопросы в области культуры, кинематографии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</si>
  <si>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</si>
  <si>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</si>
  <si>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</si>
  <si>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</si>
  <si>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</t>
  </si>
  <si>
    <t>Массовый спорт</t>
  </si>
  <si>
    <t>Спорт высших достижений</t>
  </si>
  <si>
    <t>Обслуживание государственного внутреннего и муниципального долга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</si>
  <si>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</si>
  <si>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</si>
  <si>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Сумма на 2023 год
(с учетом изменений)</t>
  </si>
  <si>
    <t>НАЦИОНАЛЬНАЯ ОБОРОНА</t>
  </si>
  <si>
    <t xml:space="preserve">    ФИЗИЧЕСКАЯ КУЛЬТУРА И СПОРТ</t>
  </si>
  <si>
    <t>Сведения о внесенных в течение 2024 года изменениях, внесенных в решение Дятьковского районного Совета народных депутатов "О бюджете Дятьковского муниципального района Брянской области  на 2024 год и на плановый период 2025 и 2026 годов", в части расходов на 2024 год</t>
  </si>
  <si>
    <t>Бюджетные асигнования, утвержденные решением о бюджете от 19 декабря 2023 г. № 6-280 (первоначальный)</t>
  </si>
  <si>
    <t>Решение от 19.12.2022 № 6-280 в ред.решения от 18.07.2024 № 6-304</t>
  </si>
  <si>
    <t>Решение от 19.12.2022 № 6-280 в ред.решения от 01.10.2024 № 7-17</t>
  </si>
  <si>
    <t>Решение от 19.12.2022 № 6-280 в ред.решения от 17.12.2024 № 7-24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</si>
</sst>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name val="Calibri"/>
      <family val="2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 Cyr"/>
      <family val="2"/>
    </font>
    <font>
      <b/>
      <sz val="12"/>
      <color rgb="FF000000"/>
      <name val="Arial Cyr"/>
      <family val="2"/>
    </font>
    <font>
      <b/>
      <sz val="10"/>
      <color rgb="FF000000"/>
      <name val="Arial CYR"/>
      <family val="2"/>
    </font>
    <font>
      <b/>
      <sz val="10"/>
      <color rgb="FF000000"/>
      <name val="Arial CY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"/>
      <name val="Arial"/>
      <family val="2"/>
      <charset val="204"/>
    </font>
    <font>
      <b/>
      <i/>
      <sz val="12"/>
      <color rgb="FF000000"/>
      <name val="Arial"/>
      <family val="2"/>
      <charset val="204"/>
    </font>
    <font>
      <i/>
      <sz val="8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CCFFFF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4">
    <xf numFmtId="0" fontId="0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2" borderId="0"/>
    <xf numFmtId="0" fontId="4" fillId="0" borderId="0">
      <alignment wrapText="1"/>
    </xf>
    <xf numFmtId="0" fontId="4" fillId="0" borderId="0"/>
    <xf numFmtId="0" fontId="5" fillId="0" borderId="0">
      <alignment horizontal="center" wrapText="1"/>
    </xf>
    <xf numFmtId="0" fontId="5" fillId="0" borderId="0">
      <alignment horizontal="center"/>
    </xf>
    <xf numFmtId="0" fontId="4" fillId="0" borderId="0">
      <alignment horizontal="right"/>
    </xf>
    <xf numFmtId="0" fontId="4" fillId="2" borderId="4"/>
    <xf numFmtId="0" fontId="4" fillId="0" borderId="5">
      <alignment horizontal="center" vertical="center" wrapText="1"/>
    </xf>
    <xf numFmtId="0" fontId="4" fillId="2" borderId="6"/>
    <xf numFmtId="49" fontId="4" fillId="0" borderId="5">
      <alignment horizontal="left" vertical="top" wrapText="1" indent="2"/>
    </xf>
    <xf numFmtId="49" fontId="4" fillId="0" borderId="5">
      <alignment horizontal="center" vertical="top" shrinkToFit="1"/>
    </xf>
    <xf numFmtId="4" fontId="4" fillId="0" borderId="5">
      <alignment horizontal="right" vertical="top" shrinkToFit="1"/>
    </xf>
    <xf numFmtId="10" fontId="4" fillId="0" borderId="5">
      <alignment horizontal="right" vertical="top" shrinkToFit="1"/>
    </xf>
    <xf numFmtId="0" fontId="4" fillId="2" borderId="6">
      <alignment shrinkToFit="1"/>
    </xf>
    <xf numFmtId="0" fontId="6" fillId="0" borderId="5">
      <alignment horizontal="left"/>
    </xf>
    <xf numFmtId="4" fontId="6" fillId="3" borderId="5">
      <alignment horizontal="right" vertical="top" shrinkToFit="1"/>
    </xf>
    <xf numFmtId="10" fontId="6" fillId="3" borderId="5">
      <alignment horizontal="right" vertical="top" shrinkToFit="1"/>
    </xf>
    <xf numFmtId="0" fontId="4" fillId="2" borderId="7"/>
    <xf numFmtId="0" fontId="4" fillId="0" borderId="0">
      <alignment horizontal="left" wrapText="1"/>
    </xf>
    <xf numFmtId="0" fontId="6" fillId="0" borderId="5">
      <alignment vertical="top" wrapText="1"/>
    </xf>
    <xf numFmtId="4" fontId="6" fillId="4" borderId="5">
      <alignment horizontal="right" vertical="top" shrinkToFit="1"/>
    </xf>
    <xf numFmtId="10" fontId="6" fillId="4" borderId="5">
      <alignment horizontal="right" vertical="top" shrinkToFit="1"/>
    </xf>
    <xf numFmtId="0" fontId="4" fillId="2" borderId="6">
      <alignment horizontal="center"/>
    </xf>
    <xf numFmtId="0" fontId="4" fillId="2" borderId="6">
      <alignment horizontal="left"/>
    </xf>
    <xf numFmtId="0" fontId="4" fillId="2" borderId="7">
      <alignment horizontal="center"/>
    </xf>
    <xf numFmtId="0" fontId="4" fillId="2" borderId="7">
      <alignment horizontal="left"/>
    </xf>
    <xf numFmtId="0" fontId="7" fillId="0" borderId="5">
      <alignment vertical="top" wrapText="1"/>
    </xf>
    <xf numFmtId="4" fontId="7" fillId="4" borderId="5">
      <alignment horizontal="right" vertical="top" shrinkToFit="1"/>
    </xf>
  </cellStyleXfs>
  <cellXfs count="52">
    <xf numFmtId="0" fontId="0" fillId="0" borderId="0" xfId="0"/>
    <xf numFmtId="49" fontId="8" fillId="0" borderId="2" xfId="16" applyNumberFormat="1" applyFont="1" applyFill="1" applyBorder="1" applyAlignment="1" applyProtection="1">
      <alignment horizontal="center" vertical="center" shrinkToFit="1"/>
      <protection locked="0"/>
    </xf>
    <xf numFmtId="4" fontId="8" fillId="0" borderId="0" xfId="26" applyNumberFormat="1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Fill="1" applyAlignment="1">
      <alignment horizontal="center" vertical="center"/>
    </xf>
    <xf numFmtId="49" fontId="8" fillId="0" borderId="0" xfId="16" applyNumberFormat="1" applyFont="1" applyFill="1" applyBorder="1" applyAlignment="1" applyProtection="1">
      <alignment horizontal="center" vertical="center" shrinkToFit="1"/>
      <protection locked="0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8" fillId="0" borderId="3" xfId="0" applyNumberFormat="1" applyFont="1" applyFill="1" applyBorder="1" applyAlignment="1" applyProtection="1">
      <alignment horizontal="left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49" fontId="9" fillId="0" borderId="2" xfId="16" applyNumberFormat="1" applyFont="1" applyFill="1" applyBorder="1" applyAlignment="1" applyProtection="1">
      <alignment horizontal="center" vertical="center" shrinkToFit="1"/>
      <protection locked="0"/>
    </xf>
    <xf numFmtId="49" fontId="9" fillId="0" borderId="0" xfId="16" applyNumberFormat="1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Fill="1" applyAlignment="1">
      <alignment horizontal="center" vertical="center"/>
    </xf>
    <xf numFmtId="4" fontId="9" fillId="0" borderId="0" xfId="26" applyNumberFormat="1" applyFont="1" applyFill="1" applyBorder="1" applyAlignment="1" applyProtection="1">
      <alignment horizontal="center" vertical="center" shrinkToFit="1"/>
      <protection locked="0"/>
    </xf>
    <xf numFmtId="4" fontId="4" fillId="0" borderId="1" xfId="21" applyNumberFormat="1" applyFont="1" applyFill="1" applyBorder="1" applyAlignment="1" applyProtection="1">
      <alignment horizontal="center" vertical="center" shrinkToFit="1"/>
    </xf>
    <xf numFmtId="4" fontId="1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center" vertical="center"/>
      <protection locked="0"/>
    </xf>
    <xf numFmtId="4" fontId="9" fillId="0" borderId="2" xfId="16" applyNumberFormat="1" applyFont="1" applyFill="1" applyBorder="1" applyAlignment="1" applyProtection="1">
      <alignment horizontal="center" vertical="center" shrinkToFi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1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13" fillId="5" borderId="1" xfId="0" applyNumberFormat="1" applyFont="1" applyFill="1" applyBorder="1" applyAlignment="1">
      <alignment horizontal="center" vertical="center" wrapText="1"/>
    </xf>
    <xf numFmtId="0" fontId="14" fillId="0" borderId="1" xfId="25" applyNumberFormat="1" applyFont="1" applyFill="1" applyBorder="1" applyAlignment="1" applyProtection="1">
      <alignment horizontal="left" vertical="center" wrapText="1"/>
      <protection locked="0"/>
    </xf>
    <xf numFmtId="49" fontId="14" fillId="0" borderId="1" xfId="16" applyNumberFormat="1" applyFont="1" applyFill="1" applyBorder="1" applyAlignment="1" applyProtection="1">
      <alignment horizontal="center" vertical="center" shrinkToFit="1"/>
      <protection locked="0"/>
    </xf>
    <xf numFmtId="4" fontId="14" fillId="0" borderId="1" xfId="26" applyNumberFormat="1" applyFont="1" applyFill="1" applyBorder="1" applyAlignment="1" applyProtection="1">
      <alignment horizontal="center" vertical="center" shrinkToFit="1"/>
      <protection locked="0"/>
    </xf>
    <xf numFmtId="0" fontId="15" fillId="0" borderId="1" xfId="25" applyNumberFormat="1" applyFont="1" applyFill="1" applyBorder="1" applyAlignment="1" applyProtection="1">
      <alignment horizontal="left" vertical="center" wrapText="1"/>
      <protection locked="0"/>
    </xf>
    <xf numFmtId="49" fontId="15" fillId="0" borderId="1" xfId="16" applyNumberFormat="1" applyFont="1" applyFill="1" applyBorder="1" applyAlignment="1" applyProtection="1">
      <alignment horizontal="center" vertical="center" shrinkToFit="1"/>
      <protection locked="0"/>
    </xf>
    <xf numFmtId="4" fontId="15" fillId="0" borderId="1" xfId="21" applyNumberFormat="1" applyFont="1" applyFill="1" applyBorder="1" applyAlignment="1" applyProtection="1">
      <alignment horizontal="center" vertical="center" shrinkToFit="1"/>
    </xf>
    <xf numFmtId="0" fontId="15" fillId="0" borderId="1" xfId="25" applyFont="1" applyBorder="1" applyAlignment="1" applyProtection="1">
      <alignment horizontal="left" vertical="center" wrapText="1"/>
      <protection locked="0"/>
    </xf>
    <xf numFmtId="0" fontId="15" fillId="0" borderId="1" xfId="25" applyNumberFormat="1" applyFont="1" applyFill="1" applyBorder="1" applyAlignment="1" applyProtection="1">
      <alignment horizontal="left" vertical="center" wrapText="1"/>
    </xf>
    <xf numFmtId="4" fontId="16" fillId="0" borderId="1" xfId="0" applyNumberFormat="1" applyFont="1" applyFill="1" applyBorder="1" applyAlignment="1">
      <alignment horizontal="center" vertical="center"/>
    </xf>
    <xf numFmtId="0" fontId="15" fillId="0" borderId="1" xfId="32" applyNumberFormat="1" applyFont="1" applyBorder="1" applyAlignment="1" applyProtection="1">
      <alignment horizontal="left" vertical="center" wrapText="1"/>
    </xf>
    <xf numFmtId="0" fontId="14" fillId="0" borderId="1" xfId="32" applyNumberFormat="1" applyFont="1" applyBorder="1" applyAlignment="1" applyProtection="1">
      <alignment horizontal="left" vertical="center" wrapText="1"/>
    </xf>
    <xf numFmtId="4" fontId="14" fillId="0" borderId="1" xfId="21" applyNumberFormat="1" applyFont="1" applyFill="1" applyBorder="1" applyAlignment="1" applyProtection="1">
      <alignment horizontal="center" vertical="center" shrinkToFit="1"/>
    </xf>
    <xf numFmtId="0" fontId="15" fillId="0" borderId="1" xfId="18" applyNumberFormat="1" applyFont="1" applyFill="1" applyBorder="1" applyAlignment="1" applyProtection="1">
      <alignment horizontal="left" vertical="center" wrapText="1"/>
    </xf>
    <xf numFmtId="0" fontId="14" fillId="0" borderId="1" xfId="0" applyNumberFormat="1" applyFont="1" applyFill="1" applyBorder="1" applyAlignment="1" applyProtection="1">
      <alignment horizontal="left" vertical="center"/>
    </xf>
    <xf numFmtId="0" fontId="14" fillId="0" borderId="1" xfId="0" applyNumberFormat="1" applyFont="1" applyFill="1" applyBorder="1" applyAlignment="1" applyProtection="1">
      <alignment horizontal="center" vertical="center"/>
    </xf>
    <xf numFmtId="4" fontId="14" fillId="0" borderId="1" xfId="21" applyNumberFormat="1" applyFont="1" applyFill="1" applyBorder="1" applyAlignment="1" applyProtection="1">
      <alignment horizontal="center" vertical="center" shrinkToFit="1"/>
      <protection locked="0"/>
    </xf>
    <xf numFmtId="4" fontId="15" fillId="0" borderId="1" xfId="26" applyNumberFormat="1" applyFont="1" applyFill="1" applyBorder="1" applyAlignment="1" applyProtection="1">
      <alignment horizontal="center" vertical="center" shrinkToFit="1"/>
      <protection locked="0"/>
    </xf>
    <xf numFmtId="4" fontId="15" fillId="0" borderId="1" xfId="21" applyNumberFormat="1" applyFont="1" applyFill="1" applyBorder="1" applyAlignment="1" applyProtection="1">
      <alignment horizontal="center" vertical="center" shrinkToFit="1"/>
      <protection locked="0"/>
    </xf>
    <xf numFmtId="4" fontId="15" fillId="6" borderId="1" xfId="0" applyNumberFormat="1" applyFont="1" applyFill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0" fontId="10" fillId="0" borderId="9" xfId="0" applyFont="1" applyFill="1" applyBorder="1" applyAlignment="1" applyProtection="1">
      <alignment horizontal="center" vertical="center" wrapText="1"/>
      <protection locked="0"/>
    </xf>
    <xf numFmtId="4" fontId="14" fillId="5" borderId="9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1" fillId="0" borderId="8" xfId="0" applyNumberFormat="1" applyFont="1" applyFill="1" applyBorder="1" applyAlignment="1" applyProtection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34">
    <cellStyle name="br" xfId="1"/>
    <cellStyle name="col" xfId="2"/>
    <cellStyle name="style0" xfId="3"/>
    <cellStyle name="td" xfId="4"/>
    <cellStyle name="tr" xfId="5"/>
    <cellStyle name="xl21" xfId="6"/>
    <cellStyle name="xl22" xfId="7"/>
    <cellStyle name="xl23" xfId="8"/>
    <cellStyle name="xl24" xfId="9"/>
    <cellStyle name="xl25" xfId="10"/>
    <cellStyle name="xl26" xfId="11"/>
    <cellStyle name="xl27" xfId="12"/>
    <cellStyle name="xl28" xfId="13"/>
    <cellStyle name="xl29" xfId="14"/>
    <cellStyle name="xl30" xfId="15"/>
    <cellStyle name="xl31" xfId="16"/>
    <cellStyle name="xl32" xfId="17"/>
    <cellStyle name="xl33" xfId="18"/>
    <cellStyle name="xl34" xfId="19"/>
    <cellStyle name="xl35" xfId="20"/>
    <cellStyle name="xl36" xfId="21"/>
    <cellStyle name="xl37" xfId="22"/>
    <cellStyle name="xl38" xfId="23"/>
    <cellStyle name="xl39" xfId="24"/>
    <cellStyle name="xl40" xfId="25"/>
    <cellStyle name="xl41" xfId="26"/>
    <cellStyle name="xl42" xfId="27"/>
    <cellStyle name="xl43" xfId="28"/>
    <cellStyle name="xl44" xfId="29"/>
    <cellStyle name="xl45" xfId="30"/>
    <cellStyle name="xl46" xfId="31"/>
    <cellStyle name="xl61" xfId="32"/>
    <cellStyle name="xl64" xfId="3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tabSelected="1" view="pageBreakPreview" zoomScaleNormal="100" zoomScaleSheetLayoutView="100" workbookViewId="0">
      <selection activeCell="G26" sqref="G26"/>
    </sheetView>
  </sheetViews>
  <sheetFormatPr defaultRowHeight="12.75" x14ac:dyDescent="0.25"/>
  <cols>
    <col min="1" max="1" width="45.42578125" style="11" customWidth="1"/>
    <col min="2" max="2" width="9.140625" style="3"/>
    <col min="3" max="3" width="16.85546875" style="3" customWidth="1"/>
    <col min="4" max="6" width="13.85546875" style="3" customWidth="1"/>
    <col min="7" max="7" width="16.42578125" style="3" customWidth="1"/>
    <col min="8" max="8" width="12.7109375" style="5" customWidth="1"/>
    <col min="9" max="16384" width="9.140625" style="3"/>
  </cols>
  <sheetData>
    <row r="1" spans="1:9" s="7" customFormat="1" ht="72.75" customHeight="1" x14ac:dyDescent="0.25">
      <c r="A1" s="48" t="s">
        <v>103</v>
      </c>
      <c r="B1" s="48"/>
      <c r="C1" s="48"/>
      <c r="D1" s="48"/>
      <c r="E1" s="48"/>
      <c r="F1" s="48"/>
      <c r="G1" s="49"/>
      <c r="H1" s="6"/>
    </row>
    <row r="2" spans="1:9" s="7" customFormat="1" x14ac:dyDescent="0.25">
      <c r="A2" s="8"/>
      <c r="B2" s="9"/>
      <c r="C2" s="10"/>
      <c r="D2" s="10"/>
      <c r="E2" s="10"/>
      <c r="F2" s="10"/>
      <c r="G2" s="10" t="s">
        <v>54</v>
      </c>
      <c r="H2" s="6"/>
    </row>
    <row r="3" spans="1:9" s="21" customFormat="1" ht="96" x14ac:dyDescent="0.25">
      <c r="A3" s="46" t="s">
        <v>0</v>
      </c>
      <c r="B3" s="46" t="s">
        <v>55</v>
      </c>
      <c r="C3" s="47" t="s">
        <v>104</v>
      </c>
      <c r="D3" s="18" t="s">
        <v>105</v>
      </c>
      <c r="E3" s="18" t="s">
        <v>106</v>
      </c>
      <c r="F3" s="18" t="s">
        <v>107</v>
      </c>
      <c r="G3" s="18" t="s">
        <v>100</v>
      </c>
      <c r="H3" s="19"/>
      <c r="I3" s="20"/>
    </row>
    <row r="4" spans="1:9" s="14" customFormat="1" x14ac:dyDescent="0.25">
      <c r="A4" s="23">
        <v>1</v>
      </c>
      <c r="B4" s="24">
        <v>2</v>
      </c>
      <c r="C4" s="25">
        <v>3</v>
      </c>
      <c r="D4" s="16"/>
      <c r="E4" s="16"/>
      <c r="F4" s="16"/>
      <c r="G4" s="17"/>
      <c r="H4" s="12"/>
      <c r="I4" s="15"/>
    </row>
    <row r="5" spans="1:9" s="14" customFormat="1" x14ac:dyDescent="0.25">
      <c r="A5" s="26" t="s">
        <v>57</v>
      </c>
      <c r="B5" s="27" t="s">
        <v>1</v>
      </c>
      <c r="C5" s="28">
        <f>SUM(C6:C12)</f>
        <v>93308605</v>
      </c>
      <c r="D5" s="28">
        <f t="shared" ref="D5:F5" si="0">SUM(D6:D12)</f>
        <v>12098114.640000001</v>
      </c>
      <c r="E5" s="28">
        <f t="shared" si="0"/>
        <v>1811629.9800000002</v>
      </c>
      <c r="F5" s="28">
        <f t="shared" si="0"/>
        <v>4757933.74</v>
      </c>
      <c r="G5" s="17">
        <f>SUM(C5:F5)</f>
        <v>111976283.36</v>
      </c>
      <c r="H5" s="12"/>
      <c r="I5" s="15"/>
    </row>
    <row r="6" spans="1:9" s="14" customFormat="1" ht="48" x14ac:dyDescent="0.25">
      <c r="A6" s="29" t="s">
        <v>58</v>
      </c>
      <c r="B6" s="30" t="s">
        <v>2</v>
      </c>
      <c r="C6" s="31">
        <v>1600074</v>
      </c>
      <c r="D6" s="31">
        <v>220978</v>
      </c>
      <c r="E6" s="31">
        <v>0</v>
      </c>
      <c r="F6" s="31">
        <v>0</v>
      </c>
      <c r="G6" s="17">
        <f>SUM(C6:F6)</f>
        <v>1821052</v>
      </c>
      <c r="H6" s="12"/>
      <c r="I6" s="15"/>
    </row>
    <row r="7" spans="1:9" s="14" customFormat="1" ht="48" x14ac:dyDescent="0.25">
      <c r="A7" s="29" t="s">
        <v>59</v>
      </c>
      <c r="B7" s="30" t="s">
        <v>3</v>
      </c>
      <c r="C7" s="31">
        <v>54434397</v>
      </c>
      <c r="D7" s="31">
        <v>5668122</v>
      </c>
      <c r="E7" s="31">
        <v>1253856.52</v>
      </c>
      <c r="F7" s="45">
        <v>2413311.5099999998</v>
      </c>
      <c r="G7" s="17">
        <f>SUM(C7:F7)</f>
        <v>63769687.030000001</v>
      </c>
      <c r="H7" s="12"/>
      <c r="I7" s="15"/>
    </row>
    <row r="8" spans="1:9" s="14" customFormat="1" x14ac:dyDescent="0.25">
      <c r="A8" s="29" t="s">
        <v>49</v>
      </c>
      <c r="B8" s="30" t="s">
        <v>50</v>
      </c>
      <c r="C8" s="31">
        <v>12211</v>
      </c>
      <c r="D8" s="31">
        <v>0</v>
      </c>
      <c r="E8" s="31">
        <v>0</v>
      </c>
      <c r="F8" s="31">
        <v>0</v>
      </c>
      <c r="G8" s="17">
        <f>SUM(C8:F8)</f>
        <v>12211</v>
      </c>
      <c r="H8" s="12"/>
      <c r="I8" s="15"/>
    </row>
    <row r="9" spans="1:9" s="14" customFormat="1" ht="36" x14ac:dyDescent="0.25">
      <c r="A9" s="29" t="s">
        <v>60</v>
      </c>
      <c r="B9" s="30" t="s">
        <v>4</v>
      </c>
      <c r="C9" s="31">
        <v>15908771</v>
      </c>
      <c r="D9" s="31">
        <v>1719583.14</v>
      </c>
      <c r="E9" s="31">
        <v>310248.89</v>
      </c>
      <c r="F9" s="44">
        <v>606736</v>
      </c>
      <c r="G9" s="17">
        <f>SUM(C9:F9)</f>
        <v>18545339.030000001</v>
      </c>
      <c r="H9" s="12"/>
      <c r="I9" s="15"/>
    </row>
    <row r="10" spans="1:9" x14ac:dyDescent="0.25">
      <c r="A10" s="32" t="s">
        <v>61</v>
      </c>
      <c r="B10" s="30" t="s">
        <v>62</v>
      </c>
      <c r="C10" s="31">
        <v>0</v>
      </c>
      <c r="D10" s="42">
        <v>2199381.5</v>
      </c>
      <c r="E10" s="42">
        <v>0</v>
      </c>
      <c r="F10" s="42">
        <v>-1773672.77</v>
      </c>
      <c r="G10" s="17">
        <f>SUM(C10:F10)</f>
        <v>425708.73</v>
      </c>
      <c r="H10" s="1"/>
      <c r="I10" s="2"/>
    </row>
    <row r="11" spans="1:9" s="14" customFormat="1" x14ac:dyDescent="0.25">
      <c r="A11" s="29" t="s">
        <v>63</v>
      </c>
      <c r="B11" s="30" t="s">
        <v>5</v>
      </c>
      <c r="C11" s="31">
        <v>1000000</v>
      </c>
      <c r="D11" s="31">
        <v>-35000</v>
      </c>
      <c r="E11" s="31">
        <v>-15000</v>
      </c>
      <c r="F11" s="44">
        <v>1468455.85</v>
      </c>
      <c r="G11" s="17">
        <f>SUM(C11:F11)</f>
        <v>2418455.85</v>
      </c>
      <c r="H11" s="12"/>
      <c r="I11" s="15"/>
    </row>
    <row r="12" spans="1:9" x14ac:dyDescent="0.25">
      <c r="A12" s="29" t="s">
        <v>64</v>
      </c>
      <c r="B12" s="30" t="s">
        <v>6</v>
      </c>
      <c r="C12" s="31">
        <v>20353152</v>
      </c>
      <c r="D12" s="42">
        <v>2325050</v>
      </c>
      <c r="E12" s="42">
        <v>262524.57</v>
      </c>
      <c r="F12" s="44">
        <v>2043103.15</v>
      </c>
      <c r="G12" s="17">
        <f>SUM(C12:F12)</f>
        <v>24983829.719999999</v>
      </c>
      <c r="H12" s="1"/>
      <c r="I12" s="2"/>
    </row>
    <row r="13" spans="1:9" s="14" customFormat="1" x14ac:dyDescent="0.25">
      <c r="A13" s="26" t="s">
        <v>101</v>
      </c>
      <c r="B13" s="27" t="s">
        <v>7</v>
      </c>
      <c r="C13" s="28">
        <f>C14</f>
        <v>2069896</v>
      </c>
      <c r="D13" s="28">
        <f t="shared" ref="D13:F13" si="1">D14</f>
        <v>0</v>
      </c>
      <c r="E13" s="28">
        <f t="shared" si="1"/>
        <v>0</v>
      </c>
      <c r="F13" s="28">
        <f t="shared" si="1"/>
        <v>2783</v>
      </c>
      <c r="G13" s="17">
        <f>SUM(C13:F13)</f>
        <v>2072679</v>
      </c>
      <c r="H13" s="12"/>
      <c r="I13" s="15"/>
    </row>
    <row r="14" spans="1:9" x14ac:dyDescent="0.25">
      <c r="A14" s="29" t="s">
        <v>65</v>
      </c>
      <c r="B14" s="30" t="s">
        <v>8</v>
      </c>
      <c r="C14" s="31">
        <v>2069896</v>
      </c>
      <c r="D14" s="42"/>
      <c r="E14" s="42"/>
      <c r="F14" s="42">
        <v>2783</v>
      </c>
      <c r="G14" s="17">
        <f>SUM(C14:F14)</f>
        <v>2072679</v>
      </c>
      <c r="H14" s="1"/>
      <c r="I14" s="2"/>
    </row>
    <row r="15" spans="1:9" s="14" customFormat="1" ht="24" x14ac:dyDescent="0.25">
      <c r="A15" s="26" t="s">
        <v>66</v>
      </c>
      <c r="B15" s="27" t="s">
        <v>9</v>
      </c>
      <c r="C15" s="28">
        <f>C16</f>
        <v>8502931</v>
      </c>
      <c r="D15" s="28">
        <f t="shared" ref="D15:F15" si="2">D16</f>
        <v>303000</v>
      </c>
      <c r="E15" s="28">
        <f t="shared" si="2"/>
        <v>0</v>
      </c>
      <c r="F15" s="28">
        <f t="shared" si="2"/>
        <v>642158</v>
      </c>
      <c r="G15" s="17">
        <f>SUM(C15:F15)</f>
        <v>9448089</v>
      </c>
      <c r="H15" s="12"/>
      <c r="I15" s="15"/>
    </row>
    <row r="16" spans="1:9" s="14" customFormat="1" ht="36" x14ac:dyDescent="0.25">
      <c r="A16" s="29" t="s">
        <v>67</v>
      </c>
      <c r="B16" s="30" t="s">
        <v>68</v>
      </c>
      <c r="C16" s="31">
        <v>8502931</v>
      </c>
      <c r="D16" s="34">
        <v>303000</v>
      </c>
      <c r="E16" s="34"/>
      <c r="F16" s="44">
        <v>642158</v>
      </c>
      <c r="G16" s="17">
        <f>SUM(C16:F16)</f>
        <v>9448089</v>
      </c>
      <c r="H16" s="12"/>
      <c r="I16" s="15"/>
    </row>
    <row r="17" spans="1:9" s="14" customFormat="1" x14ac:dyDescent="0.25">
      <c r="A17" s="26" t="s">
        <v>10</v>
      </c>
      <c r="B17" s="27" t="s">
        <v>11</v>
      </c>
      <c r="C17" s="28">
        <f>SUM(C18:C22)</f>
        <v>17206481.5</v>
      </c>
      <c r="D17" s="28">
        <f t="shared" ref="D17:F17" si="3">SUM(D18:D22)</f>
        <v>1052213.96</v>
      </c>
      <c r="E17" s="28">
        <f t="shared" si="3"/>
        <v>-100000</v>
      </c>
      <c r="F17" s="28">
        <f t="shared" si="3"/>
        <v>-97764.150000000009</v>
      </c>
      <c r="G17" s="17">
        <f>SUM(C17:F17)</f>
        <v>18060931.310000002</v>
      </c>
      <c r="H17" s="12"/>
      <c r="I17" s="15"/>
    </row>
    <row r="18" spans="1:9" s="14" customFormat="1" x14ac:dyDescent="0.25">
      <c r="A18" s="29" t="s">
        <v>69</v>
      </c>
      <c r="B18" s="30" t="s">
        <v>12</v>
      </c>
      <c r="C18" s="31">
        <v>638715.5</v>
      </c>
      <c r="D18" s="31">
        <v>0</v>
      </c>
      <c r="E18" s="31"/>
      <c r="F18" s="31"/>
      <c r="G18" s="17">
        <f>SUM(C18:F18)</f>
        <v>638715.5</v>
      </c>
      <c r="H18" s="12"/>
      <c r="I18" s="15"/>
    </row>
    <row r="19" spans="1:9" s="14" customFormat="1" x14ac:dyDescent="0.25">
      <c r="A19" s="33" t="s">
        <v>70</v>
      </c>
      <c r="B19" s="30" t="s">
        <v>45</v>
      </c>
      <c r="C19" s="34">
        <v>289240.83</v>
      </c>
      <c r="D19" s="31">
        <v>3079.17</v>
      </c>
      <c r="E19" s="31"/>
      <c r="F19" s="31"/>
      <c r="G19" s="17">
        <f>SUM(C19:F19)</f>
        <v>292320</v>
      </c>
      <c r="H19" s="12"/>
      <c r="I19" s="15"/>
    </row>
    <row r="20" spans="1:9" x14ac:dyDescent="0.25">
      <c r="A20" s="29" t="s">
        <v>71</v>
      </c>
      <c r="B20" s="30" t="s">
        <v>13</v>
      </c>
      <c r="C20" s="31">
        <v>5476000</v>
      </c>
      <c r="D20" s="42">
        <v>0</v>
      </c>
      <c r="E20" s="42"/>
      <c r="F20" s="44"/>
      <c r="G20" s="17">
        <f>SUM(C20:F20)</f>
        <v>5476000</v>
      </c>
      <c r="H20" s="1"/>
      <c r="I20" s="2"/>
    </row>
    <row r="21" spans="1:9" s="14" customFormat="1" x14ac:dyDescent="0.25">
      <c r="A21" s="29" t="s">
        <v>72</v>
      </c>
      <c r="B21" s="30" t="s">
        <v>14</v>
      </c>
      <c r="C21" s="31">
        <v>3569700</v>
      </c>
      <c r="D21" s="31">
        <v>1049134.79</v>
      </c>
      <c r="E21" s="31"/>
      <c r="F21" s="31"/>
      <c r="G21" s="17">
        <f>SUM(C21:F21)</f>
        <v>4618834.79</v>
      </c>
      <c r="H21" s="12"/>
      <c r="I21" s="15"/>
    </row>
    <row r="22" spans="1:9" s="14" customFormat="1" x14ac:dyDescent="0.25">
      <c r="A22" s="29" t="s">
        <v>73</v>
      </c>
      <c r="B22" s="30" t="s">
        <v>15</v>
      </c>
      <c r="C22" s="31">
        <v>7232825.1699999999</v>
      </c>
      <c r="D22" s="31">
        <v>0</v>
      </c>
      <c r="E22" s="31">
        <v>-100000</v>
      </c>
      <c r="F22" s="34">
        <v>-97764.150000000009</v>
      </c>
      <c r="G22" s="17">
        <f>SUM(C22:F22)</f>
        <v>7035061.0199999996</v>
      </c>
      <c r="H22" s="12"/>
      <c r="I22" s="15"/>
    </row>
    <row r="23" spans="1:9" s="14" customFormat="1" x14ac:dyDescent="0.25">
      <c r="A23" s="26" t="s">
        <v>16</v>
      </c>
      <c r="B23" s="27" t="s">
        <v>17</v>
      </c>
      <c r="C23" s="28">
        <f>SUM(C24:C27)</f>
        <v>9671466.5</v>
      </c>
      <c r="D23" s="28">
        <f t="shared" ref="D23:F23" si="4">SUM(D24:D27)</f>
        <v>-3079.17</v>
      </c>
      <c r="E23" s="28">
        <f t="shared" si="4"/>
        <v>817133.1</v>
      </c>
      <c r="F23" s="28">
        <f t="shared" si="4"/>
        <v>269024.37000000005</v>
      </c>
      <c r="G23" s="17">
        <f>SUM(C23:F23)</f>
        <v>10754544.799999999</v>
      </c>
      <c r="H23" s="12"/>
      <c r="I23" s="15"/>
    </row>
    <row r="24" spans="1:9" s="14" customFormat="1" x14ac:dyDescent="0.25">
      <c r="A24" s="29" t="s">
        <v>74</v>
      </c>
      <c r="B24" s="30" t="s">
        <v>18</v>
      </c>
      <c r="C24" s="31">
        <v>1916727</v>
      </c>
      <c r="D24" s="31">
        <v>-3079.17</v>
      </c>
      <c r="E24" s="31">
        <v>358425.33</v>
      </c>
      <c r="F24" s="34">
        <v>267024.46000000002</v>
      </c>
      <c r="G24" s="17">
        <f>SUM(C24:F24)</f>
        <v>2539097.62</v>
      </c>
      <c r="H24" s="12"/>
      <c r="I24" s="15"/>
    </row>
    <row r="25" spans="1:9" x14ac:dyDescent="0.25">
      <c r="A25" s="29" t="s">
        <v>75</v>
      </c>
      <c r="B25" s="30" t="s">
        <v>19</v>
      </c>
      <c r="C25" s="31">
        <v>7754739.5</v>
      </c>
      <c r="D25" s="42"/>
      <c r="E25" s="42">
        <v>458707.76999999996</v>
      </c>
      <c r="F25" s="42">
        <v>1999.9100000000326</v>
      </c>
      <c r="G25" s="17">
        <f>SUM(C25:F25)</f>
        <v>8215447.1799999997</v>
      </c>
      <c r="H25" s="1"/>
      <c r="I25" s="2"/>
    </row>
    <row r="26" spans="1:9" s="14" customFormat="1" x14ac:dyDescent="0.25">
      <c r="A26" s="35" t="s">
        <v>76</v>
      </c>
      <c r="B26" s="30" t="s">
        <v>52</v>
      </c>
      <c r="C26" s="31">
        <v>0</v>
      </c>
      <c r="D26" s="31"/>
      <c r="E26" s="31"/>
      <c r="F26" s="31"/>
      <c r="G26" s="17">
        <f>SUM(C26:F26)</f>
        <v>0</v>
      </c>
      <c r="H26" s="22"/>
      <c r="I26" s="15"/>
    </row>
    <row r="27" spans="1:9" s="14" customFormat="1" ht="24" x14ac:dyDescent="0.25">
      <c r="A27" s="35" t="s">
        <v>77</v>
      </c>
      <c r="B27" s="30" t="s">
        <v>53</v>
      </c>
      <c r="C27" s="31">
        <v>0</v>
      </c>
      <c r="D27" s="31"/>
      <c r="E27" s="31"/>
      <c r="F27" s="31"/>
      <c r="G27" s="17">
        <f>SUM(C27:F27)</f>
        <v>0</v>
      </c>
      <c r="H27" s="12"/>
      <c r="I27" s="15"/>
    </row>
    <row r="28" spans="1:9" s="14" customFormat="1" x14ac:dyDescent="0.25">
      <c r="A28" s="36" t="s">
        <v>78</v>
      </c>
      <c r="B28" s="27" t="s">
        <v>79</v>
      </c>
      <c r="C28" s="37">
        <f>C29</f>
        <v>1293100</v>
      </c>
      <c r="D28" s="37">
        <f t="shared" ref="D28:F28" si="5">D29</f>
        <v>1180750.3500000001</v>
      </c>
      <c r="E28" s="37">
        <f t="shared" si="5"/>
        <v>350000</v>
      </c>
      <c r="F28" s="37">
        <f t="shared" si="5"/>
        <v>-74600</v>
      </c>
      <c r="G28" s="17">
        <f>SUM(C28:F28)</f>
        <v>2749250.35</v>
      </c>
      <c r="H28" s="12"/>
      <c r="I28" s="15"/>
    </row>
    <row r="29" spans="1:9" s="14" customFormat="1" ht="24" x14ac:dyDescent="0.25">
      <c r="A29" s="35" t="s">
        <v>80</v>
      </c>
      <c r="B29" s="30" t="s">
        <v>81</v>
      </c>
      <c r="C29" s="31">
        <v>1293100</v>
      </c>
      <c r="D29" s="31">
        <v>1180750.3500000001</v>
      </c>
      <c r="E29" s="31">
        <v>350000</v>
      </c>
      <c r="F29" s="44">
        <v>-74600</v>
      </c>
      <c r="G29" s="17">
        <f>SUM(C29:F29)</f>
        <v>2749250.35</v>
      </c>
      <c r="H29" s="12"/>
      <c r="I29" s="15"/>
    </row>
    <row r="30" spans="1:9" s="14" customFormat="1" x14ac:dyDescent="0.25">
      <c r="A30" s="26" t="s">
        <v>82</v>
      </c>
      <c r="B30" s="27" t="s">
        <v>20</v>
      </c>
      <c r="C30" s="28">
        <f>SUM(C31:C35)</f>
        <v>960384782.22000003</v>
      </c>
      <c r="D30" s="28">
        <f t="shared" ref="D30:F30" si="6">SUM(D31:D35)</f>
        <v>6626090.2599999998</v>
      </c>
      <c r="E30" s="28">
        <f t="shared" si="6"/>
        <v>32125101.109999999</v>
      </c>
      <c r="F30" s="28">
        <f t="shared" si="6"/>
        <v>31155882.289999999</v>
      </c>
      <c r="G30" s="17">
        <f>SUM(C30:F30)</f>
        <v>1030291855.88</v>
      </c>
      <c r="H30" s="12"/>
      <c r="I30" s="15"/>
    </row>
    <row r="31" spans="1:9" x14ac:dyDescent="0.25">
      <c r="A31" s="29" t="s">
        <v>83</v>
      </c>
      <c r="B31" s="30" t="s">
        <v>21</v>
      </c>
      <c r="C31" s="31">
        <v>252649605</v>
      </c>
      <c r="D31" s="42">
        <v>0</v>
      </c>
      <c r="E31" s="42">
        <v>-120000</v>
      </c>
      <c r="F31" s="45">
        <v>16321468</v>
      </c>
      <c r="G31" s="17">
        <f>SUM(C31:F31)</f>
        <v>268851073</v>
      </c>
      <c r="H31" s="1"/>
      <c r="I31" s="2"/>
    </row>
    <row r="32" spans="1:9" s="14" customFormat="1" x14ac:dyDescent="0.25">
      <c r="A32" s="29" t="s">
        <v>84</v>
      </c>
      <c r="B32" s="30" t="s">
        <v>22</v>
      </c>
      <c r="C32" s="31">
        <v>578880241.38999999</v>
      </c>
      <c r="D32" s="31">
        <v>6166164.4699999997</v>
      </c>
      <c r="E32" s="45">
        <v>23562189.109999999</v>
      </c>
      <c r="F32" s="45">
        <v>14144463</v>
      </c>
      <c r="G32" s="17">
        <f>SUM(C32:F32)</f>
        <v>622753057.97000003</v>
      </c>
      <c r="H32" s="12"/>
      <c r="I32" s="15"/>
    </row>
    <row r="33" spans="1:9" s="14" customFormat="1" x14ac:dyDescent="0.25">
      <c r="A33" s="33" t="s">
        <v>85</v>
      </c>
      <c r="B33" s="30" t="s">
        <v>48</v>
      </c>
      <c r="C33" s="31">
        <v>93944893</v>
      </c>
      <c r="D33" s="31">
        <v>-73209.03</v>
      </c>
      <c r="E33" s="31">
        <v>8746000</v>
      </c>
      <c r="F33" s="31">
        <v>821931.68</v>
      </c>
      <c r="G33" s="17">
        <f>SUM(C33:F33)</f>
        <v>103439615.65000001</v>
      </c>
      <c r="H33" s="12"/>
      <c r="I33" s="15"/>
    </row>
    <row r="34" spans="1:9" x14ac:dyDescent="0.25">
      <c r="A34" s="29" t="s">
        <v>86</v>
      </c>
      <c r="B34" s="30" t="s">
        <v>23</v>
      </c>
      <c r="C34" s="31">
        <v>4312356</v>
      </c>
      <c r="D34" s="42">
        <v>-48794.18</v>
      </c>
      <c r="E34" s="44">
        <v>0</v>
      </c>
      <c r="F34" s="44">
        <v>-25000</v>
      </c>
      <c r="G34" s="17">
        <f>SUM(C34:F34)</f>
        <v>4238561.82</v>
      </c>
      <c r="H34" s="1"/>
      <c r="I34" s="2"/>
    </row>
    <row r="35" spans="1:9" s="14" customFormat="1" x14ac:dyDescent="0.25">
      <c r="A35" s="29" t="s">
        <v>87</v>
      </c>
      <c r="B35" s="30" t="s">
        <v>24</v>
      </c>
      <c r="C35" s="31">
        <v>30597686.829999998</v>
      </c>
      <c r="D35" s="31">
        <v>581929</v>
      </c>
      <c r="E35" s="31">
        <v>-63088.000000000015</v>
      </c>
      <c r="F35" s="44">
        <v>-106980.39</v>
      </c>
      <c r="G35" s="17">
        <f>SUM(C35:F35)</f>
        <v>31009547.439999998</v>
      </c>
      <c r="H35" s="12"/>
      <c r="I35" s="15"/>
    </row>
    <row r="36" spans="1:9" s="14" customFormat="1" x14ac:dyDescent="0.25">
      <c r="A36" s="26" t="s">
        <v>25</v>
      </c>
      <c r="B36" s="27" t="s">
        <v>26</v>
      </c>
      <c r="C36" s="28">
        <f>SUM(C37:C38)</f>
        <v>113277227</v>
      </c>
      <c r="D36" s="28">
        <f t="shared" ref="D36:F36" si="7">SUM(D37:D38)</f>
        <v>212766</v>
      </c>
      <c r="E36" s="28">
        <f t="shared" si="7"/>
        <v>11997172.01</v>
      </c>
      <c r="F36" s="28">
        <f t="shared" si="7"/>
        <v>-775806.29</v>
      </c>
      <c r="G36" s="17">
        <f>SUM(C36:F36)</f>
        <v>124711358.72</v>
      </c>
      <c r="H36" s="12"/>
      <c r="I36" s="15"/>
    </row>
    <row r="37" spans="1:9" s="14" customFormat="1" x14ac:dyDescent="0.25">
      <c r="A37" s="29" t="s">
        <v>88</v>
      </c>
      <c r="B37" s="30" t="s">
        <v>27</v>
      </c>
      <c r="C37" s="31">
        <v>109182537</v>
      </c>
      <c r="D37" s="31">
        <v>212766</v>
      </c>
      <c r="E37" s="31">
        <v>11979000</v>
      </c>
      <c r="F37" s="44">
        <v>-457222.80000000005</v>
      </c>
      <c r="G37" s="17">
        <f>SUM(C37:F37)</f>
        <v>120917080.2</v>
      </c>
      <c r="H37" s="12"/>
      <c r="I37" s="15"/>
    </row>
    <row r="38" spans="1:9" s="14" customFormat="1" ht="24" x14ac:dyDescent="0.25">
      <c r="A38" s="29" t="s">
        <v>89</v>
      </c>
      <c r="B38" s="30" t="s">
        <v>28</v>
      </c>
      <c r="C38" s="31">
        <v>4094690</v>
      </c>
      <c r="D38" s="31"/>
      <c r="E38" s="31">
        <v>18172.009999999998</v>
      </c>
      <c r="F38" s="44">
        <v>-318583.49</v>
      </c>
      <c r="G38" s="17">
        <f>SUM(C38:F38)</f>
        <v>3794278.5199999996</v>
      </c>
      <c r="H38" s="12"/>
      <c r="I38" s="15"/>
    </row>
    <row r="39" spans="1:9" x14ac:dyDescent="0.25">
      <c r="A39" s="26" t="s">
        <v>29</v>
      </c>
      <c r="B39" s="27" t="s">
        <v>30</v>
      </c>
      <c r="C39" s="28">
        <f>SUM(C40:C43)</f>
        <v>86688441.5</v>
      </c>
      <c r="D39" s="28">
        <f t="shared" ref="D39:F39" si="8">SUM(D40:D43)</f>
        <v>35000</v>
      </c>
      <c r="E39" s="28">
        <f t="shared" si="8"/>
        <v>416987.25</v>
      </c>
      <c r="F39" s="28">
        <f t="shared" si="8"/>
        <v>-7786851.2800000003</v>
      </c>
      <c r="G39" s="17">
        <f>SUM(C39:F39)</f>
        <v>79353577.469999999</v>
      </c>
      <c r="H39" s="1"/>
      <c r="I39" s="2"/>
    </row>
    <row r="40" spans="1:9" s="14" customFormat="1" x14ac:dyDescent="0.25">
      <c r="A40" s="29" t="s">
        <v>90</v>
      </c>
      <c r="B40" s="30" t="s">
        <v>31</v>
      </c>
      <c r="C40" s="31">
        <v>8448327</v>
      </c>
      <c r="D40" s="31"/>
      <c r="E40" s="31">
        <v>389836.25</v>
      </c>
      <c r="F40" s="34">
        <v>9947.5</v>
      </c>
      <c r="G40" s="17">
        <f>SUM(C40:F40)</f>
        <v>8848110.75</v>
      </c>
      <c r="H40" s="12"/>
      <c r="I40" s="15"/>
    </row>
    <row r="41" spans="1:9" s="14" customFormat="1" x14ac:dyDescent="0.25">
      <c r="A41" s="29" t="s">
        <v>91</v>
      </c>
      <c r="B41" s="30" t="s">
        <v>32</v>
      </c>
      <c r="C41" s="31">
        <v>158400</v>
      </c>
      <c r="D41" s="31"/>
      <c r="E41" s="31">
        <v>12151</v>
      </c>
      <c r="F41" s="34">
        <v>35251</v>
      </c>
      <c r="G41" s="17">
        <f>SUM(C41:F41)</f>
        <v>205802</v>
      </c>
      <c r="H41" s="12"/>
      <c r="I41" s="15"/>
    </row>
    <row r="42" spans="1:9" s="14" customFormat="1" x14ac:dyDescent="0.25">
      <c r="A42" s="29" t="s">
        <v>92</v>
      </c>
      <c r="B42" s="30" t="s">
        <v>33</v>
      </c>
      <c r="C42" s="31">
        <v>77773654.5</v>
      </c>
      <c r="D42" s="31">
        <v>-63000</v>
      </c>
      <c r="E42" s="31">
        <v>0</v>
      </c>
      <c r="F42" s="31">
        <v>-7828141.3100000005</v>
      </c>
      <c r="G42" s="17">
        <f>SUM(C42:F42)</f>
        <v>69882513.189999998</v>
      </c>
      <c r="H42" s="12"/>
      <c r="I42" s="15"/>
    </row>
    <row r="43" spans="1:9" x14ac:dyDescent="0.25">
      <c r="A43" s="29" t="s">
        <v>93</v>
      </c>
      <c r="B43" s="30" t="s">
        <v>34</v>
      </c>
      <c r="C43" s="31">
        <v>308060</v>
      </c>
      <c r="D43" s="42">
        <v>98000</v>
      </c>
      <c r="E43" s="45">
        <v>15000</v>
      </c>
      <c r="F43" s="44">
        <v>-3908.4700000000012</v>
      </c>
      <c r="G43" s="17">
        <f>SUM(C43:F43)</f>
        <v>417151.53</v>
      </c>
      <c r="H43" s="1"/>
      <c r="I43" s="2"/>
    </row>
    <row r="44" spans="1:9" s="14" customFormat="1" x14ac:dyDescent="0.25">
      <c r="A44" s="26" t="s">
        <v>102</v>
      </c>
      <c r="B44" s="27" t="s">
        <v>35</v>
      </c>
      <c r="C44" s="28">
        <f>C45+C46+C47</f>
        <v>86785157.049999997</v>
      </c>
      <c r="D44" s="28">
        <f t="shared" ref="D44:F44" si="9">D45+D46+D47</f>
        <v>538193.62</v>
      </c>
      <c r="E44" s="28">
        <f t="shared" si="9"/>
        <v>-1012867.12</v>
      </c>
      <c r="F44" s="28">
        <f t="shared" si="9"/>
        <v>-2689309.3400000003</v>
      </c>
      <c r="G44" s="17">
        <f>SUM(C44:F44)</f>
        <v>83621174.209999993</v>
      </c>
      <c r="H44" s="12"/>
      <c r="I44" s="15"/>
    </row>
    <row r="45" spans="1:9" x14ac:dyDescent="0.25">
      <c r="A45" s="38" t="s">
        <v>94</v>
      </c>
      <c r="B45" s="30" t="s">
        <v>51</v>
      </c>
      <c r="C45" s="31">
        <v>1802106.05</v>
      </c>
      <c r="D45" s="42">
        <v>421776.35</v>
      </c>
      <c r="E45" s="42">
        <v>-983668.01</v>
      </c>
      <c r="F45" s="45">
        <v>-280245.39</v>
      </c>
      <c r="G45" s="17">
        <f>SUM(C45:F45)</f>
        <v>959968.99999999988</v>
      </c>
      <c r="H45" s="1"/>
      <c r="I45" s="4"/>
    </row>
    <row r="46" spans="1:9" s="14" customFormat="1" x14ac:dyDescent="0.25">
      <c r="A46" s="29" t="s">
        <v>95</v>
      </c>
      <c r="B46" s="30" t="s">
        <v>36</v>
      </c>
      <c r="C46" s="31">
        <v>45576970</v>
      </c>
      <c r="D46" s="31">
        <v>0</v>
      </c>
      <c r="E46" s="31">
        <v>0</v>
      </c>
      <c r="F46" s="45">
        <v>-1817908.37</v>
      </c>
      <c r="G46" s="17">
        <f>SUM(C46:F46)</f>
        <v>43759061.630000003</v>
      </c>
      <c r="H46" s="12"/>
      <c r="I46" s="13"/>
    </row>
    <row r="47" spans="1:9" s="14" customFormat="1" x14ac:dyDescent="0.25">
      <c r="A47" s="29" t="s">
        <v>96</v>
      </c>
      <c r="B47" s="30" t="s">
        <v>56</v>
      </c>
      <c r="C47" s="31">
        <v>39406081</v>
      </c>
      <c r="D47" s="34">
        <v>116417.27</v>
      </c>
      <c r="E47" s="31">
        <v>-29199.11</v>
      </c>
      <c r="F47" s="31">
        <v>-591155.57999999996</v>
      </c>
      <c r="G47" s="17">
        <f>SUM(C47:F47)</f>
        <v>38902143.580000006</v>
      </c>
      <c r="H47" s="12"/>
      <c r="I47" s="13"/>
    </row>
    <row r="48" spans="1:9" ht="24" x14ac:dyDescent="0.25">
      <c r="A48" s="26" t="s">
        <v>37</v>
      </c>
      <c r="B48" s="27" t="s">
        <v>38</v>
      </c>
      <c r="C48" s="28">
        <f>SUM(C49)</f>
        <v>24000</v>
      </c>
      <c r="D48" s="42"/>
      <c r="E48" s="42"/>
      <c r="F48" s="42"/>
      <c r="G48" s="17">
        <f>SUM(C48:F48)</f>
        <v>24000</v>
      </c>
      <c r="H48" s="1"/>
      <c r="I48" s="4"/>
    </row>
    <row r="49" spans="1:8" ht="24" x14ac:dyDescent="0.25">
      <c r="A49" s="29" t="s">
        <v>97</v>
      </c>
      <c r="B49" s="30" t="s">
        <v>39</v>
      </c>
      <c r="C49" s="31">
        <v>24000</v>
      </c>
      <c r="D49" s="43"/>
      <c r="E49" s="43"/>
      <c r="F49" s="43"/>
      <c r="G49" s="17">
        <f>SUM(C49:F49)</f>
        <v>24000</v>
      </c>
    </row>
    <row r="50" spans="1:8" ht="36" x14ac:dyDescent="0.25">
      <c r="A50" s="26" t="s">
        <v>40</v>
      </c>
      <c r="B50" s="27" t="s">
        <v>41</v>
      </c>
      <c r="C50" s="28">
        <f t="shared" ref="C50:E50" si="10">SUM(C51:C53)</f>
        <v>5989000</v>
      </c>
      <c r="D50" s="28">
        <f t="shared" si="10"/>
        <v>7017801</v>
      </c>
      <c r="E50" s="28">
        <f t="shared" si="10"/>
        <v>10500000</v>
      </c>
      <c r="F50" s="28">
        <f>SUM(F51:F53)</f>
        <v>-49736</v>
      </c>
      <c r="G50" s="17">
        <f>SUM(C50:F50)</f>
        <v>23457065</v>
      </c>
    </row>
    <row r="51" spans="1:8" ht="36" x14ac:dyDescent="0.25">
      <c r="A51" s="29" t="s">
        <v>98</v>
      </c>
      <c r="B51" s="30" t="s">
        <v>42</v>
      </c>
      <c r="C51" s="31">
        <v>2989000</v>
      </c>
      <c r="D51" s="34"/>
      <c r="E51" s="34"/>
      <c r="F51" s="34"/>
      <c r="G51" s="17">
        <f>SUM(C51:F51)</f>
        <v>2989000</v>
      </c>
    </row>
    <row r="52" spans="1:8" s="14" customFormat="1" hidden="1" x14ac:dyDescent="0.25">
      <c r="A52" s="29" t="s">
        <v>99</v>
      </c>
      <c r="B52" s="30" t="s">
        <v>43</v>
      </c>
      <c r="C52" s="31"/>
      <c r="D52" s="34"/>
      <c r="E52" s="34"/>
      <c r="F52" s="44"/>
      <c r="G52" s="50">
        <f>SUM(C52:F52)</f>
        <v>0</v>
      </c>
      <c r="H52" s="51"/>
    </row>
    <row r="53" spans="1:8" s="14" customFormat="1" ht="24" x14ac:dyDescent="0.25">
      <c r="A53" s="33" t="s">
        <v>47</v>
      </c>
      <c r="B53" s="30" t="s">
        <v>46</v>
      </c>
      <c r="C53" s="42">
        <v>3000000</v>
      </c>
      <c r="D53" s="34">
        <v>7017801</v>
      </c>
      <c r="E53" s="34">
        <v>10500000</v>
      </c>
      <c r="F53" s="34">
        <v>-49736</v>
      </c>
      <c r="G53" s="17">
        <f>SUM(C53:F53)</f>
        <v>20468065</v>
      </c>
      <c r="H53" s="51"/>
    </row>
    <row r="54" spans="1:8" x14ac:dyDescent="0.25">
      <c r="A54" s="39" t="s">
        <v>44</v>
      </c>
      <c r="B54" s="40"/>
      <c r="C54" s="41">
        <f>SUM(C5+C13+C15+C17+C23+C30+C36+C39+C44+C48+C50+C28)</f>
        <v>1385201087.77</v>
      </c>
      <c r="D54" s="41">
        <f t="shared" ref="D54:F54" si="11">SUM(D5+D13+D15+D17+D23+D30+D36+D39+D44+D48+D50+D28)</f>
        <v>29060850.660000004</v>
      </c>
      <c r="E54" s="41">
        <f t="shared" si="11"/>
        <v>56905156.329999998</v>
      </c>
      <c r="F54" s="41">
        <f>SUM(F5+F13+F15+F17+F23+F30+F36+F39+F44+F48+F50+F28)</f>
        <v>25353714.34</v>
      </c>
      <c r="G54" s="17">
        <f>SUM(C54:F54)</f>
        <v>1496520809.0999999</v>
      </c>
    </row>
  </sheetData>
  <mergeCells count="1">
    <mergeCell ref="A1:G1"/>
  </mergeCells>
  <pageMargins left="0.39370078740157483" right="0.19685039370078741" top="0.19685039370078741" bottom="0.19685039370078741" header="0.31496062992125984" footer="0.31496062992125984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D6096752-9393-411E-A4A1-F90EE7CE053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DEPO10\User</dc:creator>
  <cp:lastModifiedBy>user</cp:lastModifiedBy>
  <cp:lastPrinted>2024-03-06T06:08:13Z</cp:lastPrinted>
  <dcterms:created xsi:type="dcterms:W3CDTF">2017-02-07T09:09:41Z</dcterms:created>
  <dcterms:modified xsi:type="dcterms:W3CDTF">2025-02-20T12:39:13Z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C:\Users\User\AppData\Local\Кейсистемс\Бюджет-КС\ReportManager\sqr_info_isp_budg_2016_15.xls</vt:lpwstr>
  </property>
</Properties>
</file>